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3\Q2 2023\! final\"/>
    </mc:Choice>
  </mc:AlternateContent>
  <bookViews>
    <workbookView xWindow="0" yWindow="0" windowWidth="25020" windowHeight="11490" tabRatio="917"/>
  </bookViews>
  <sheets>
    <sheet name="Індекси світу та України" sheetId="30" r:id="rId1"/>
    <sheet name="Біржові ринки капіталу України" sheetId="54" r:id="rId2"/>
    <sheet name="КУА-АНПФ &amp; ІСІ-НПФ-СК в упр-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E35" i="54" l="1"/>
  <c r="H34" i="54"/>
  <c r="F32" i="54"/>
  <c r="H28" i="54"/>
  <c r="E37" i="54"/>
  <c r="H37" i="54" s="1"/>
  <c r="H24" i="54"/>
  <c r="H23" i="54"/>
  <c r="H4" i="54"/>
  <c r="E5" i="54"/>
  <c r="E7" i="54" l="1"/>
  <c r="F34" i="54"/>
  <c r="H18" i="36"/>
  <c r="G17" i="36"/>
  <c r="F16" i="36"/>
  <c r="G7" i="36" l="1"/>
  <c r="E9" i="36" l="1"/>
  <c r="G18" i="36"/>
  <c r="F18" i="36"/>
  <c r="H17" i="36"/>
  <c r="F17" i="36"/>
  <c r="H16" i="36"/>
  <c r="G16" i="36"/>
  <c r="H6" i="36"/>
  <c r="G8" i="36"/>
  <c r="G4" i="36"/>
  <c r="F8" i="36"/>
  <c r="F7" i="36"/>
  <c r="F6" i="36"/>
  <c r="F5" i="36"/>
  <c r="F4" i="36"/>
  <c r="B9" i="36"/>
  <c r="D9" i="36"/>
  <c r="F9" i="36" l="1"/>
  <c r="H36" i="54"/>
  <c r="G18" i="30"/>
  <c r="G13" i="30"/>
  <c r="G5" i="30"/>
  <c r="G16" i="30"/>
  <c r="G8" i="30"/>
  <c r="G9" i="30"/>
  <c r="G4" i="30"/>
  <c r="G6" i="30"/>
  <c r="G17" i="30"/>
  <c r="G14" i="30"/>
  <c r="G15" i="30"/>
  <c r="G10" i="30"/>
  <c r="G11" i="30"/>
  <c r="G7" i="30"/>
  <c r="G12" i="30"/>
  <c r="G3" i="30"/>
  <c r="H6" i="30" l="1"/>
  <c r="F18" i="30"/>
  <c r="F13" i="30"/>
  <c r="F5" i="30"/>
  <c r="F16" i="30"/>
  <c r="F8" i="30"/>
  <c r="F9" i="30"/>
  <c r="F4" i="30"/>
  <c r="F6" i="30"/>
  <c r="F17" i="30"/>
  <c r="F14" i="30"/>
  <c r="F15" i="30"/>
  <c r="F10" i="30"/>
  <c r="F11" i="30"/>
  <c r="F7" i="30"/>
  <c r="F12" i="30"/>
  <c r="H3" i="30"/>
  <c r="F3" i="30"/>
  <c r="E25" i="54"/>
  <c r="E27" i="54"/>
  <c r="D37" i="54"/>
  <c r="D35" i="54"/>
  <c r="D33" i="54"/>
  <c r="D31" i="54"/>
  <c r="D29" i="54"/>
  <c r="D27" i="54"/>
  <c r="D25" i="54"/>
  <c r="E9" i="54"/>
  <c r="D21" i="54"/>
  <c r="D19" i="54"/>
  <c r="D17" i="54"/>
  <c r="D15" i="54"/>
  <c r="D13" i="54"/>
  <c r="D11" i="54"/>
  <c r="D9" i="54"/>
  <c r="D7" i="54"/>
  <c r="D5" i="54"/>
  <c r="G34" i="54"/>
  <c r="H32" i="54"/>
  <c r="G32" i="54"/>
  <c r="G30" i="54"/>
  <c r="F30" i="54"/>
  <c r="G28" i="54"/>
  <c r="F28" i="54"/>
  <c r="H26" i="54"/>
  <c r="G26" i="54"/>
  <c r="G24" i="54"/>
  <c r="F24" i="54"/>
  <c r="G23" i="54"/>
  <c r="F23" i="54"/>
  <c r="H18" i="54"/>
  <c r="G18" i="54"/>
  <c r="F18" i="54"/>
  <c r="H16" i="54"/>
  <c r="G16" i="54"/>
  <c r="F16" i="54"/>
  <c r="H12" i="54"/>
  <c r="G12" i="54"/>
  <c r="F12" i="54"/>
  <c r="G10" i="54"/>
  <c r="F10" i="54"/>
  <c r="G8" i="54"/>
  <c r="F8" i="54"/>
  <c r="H6" i="54"/>
  <c r="G6" i="54"/>
  <c r="F6" i="54"/>
  <c r="G4" i="54"/>
  <c r="F4" i="54"/>
  <c r="H3" i="54"/>
  <c r="G3" i="54"/>
  <c r="F3" i="54"/>
  <c r="D22" i="54" l="1"/>
  <c r="D38" i="54"/>
  <c r="H7" i="54" l="1"/>
  <c r="F7" i="54"/>
  <c r="F5" i="54"/>
  <c r="H5" i="54"/>
  <c r="B30" i="36"/>
  <c r="B31" i="36"/>
  <c r="C9" i="36" l="1"/>
  <c r="H8" i="36" l="1"/>
  <c r="H7" i="36"/>
  <c r="G6" i="36"/>
  <c r="H5" i="36"/>
  <c r="G5" i="36"/>
  <c r="H4" i="36"/>
  <c r="H9" i="36"/>
  <c r="G9" i="36"/>
  <c r="E17" i="54" l="1"/>
  <c r="H17" i="54" l="1"/>
  <c r="F17" i="54"/>
  <c r="F25" i="54"/>
  <c r="H25" i="54"/>
  <c r="H27" i="54"/>
  <c r="E31" i="54" l="1"/>
  <c r="C31" i="54"/>
  <c r="E15" i="54"/>
  <c r="C15" i="54"/>
  <c r="C37" i="54"/>
  <c r="C35" i="54"/>
  <c r="C21" i="54"/>
  <c r="C19" i="54"/>
  <c r="C17" i="54"/>
  <c r="G17" i="54" s="1"/>
  <c r="C13" i="54"/>
  <c r="C11" i="54"/>
  <c r="C9" i="54"/>
  <c r="C7" i="54"/>
  <c r="G7" i="54" s="1"/>
  <c r="C5" i="54"/>
  <c r="G5" i="54" s="1"/>
  <c r="C33" i="54"/>
  <c r="C29" i="54"/>
  <c r="C27" i="54"/>
  <c r="G27" i="54" s="1"/>
  <c r="C25" i="54"/>
  <c r="G25" i="54" s="1"/>
  <c r="E11" i="54"/>
  <c r="E33" i="54"/>
  <c r="E29" i="54"/>
  <c r="H18" i="30"/>
  <c r="H13" i="30"/>
  <c r="H5" i="30"/>
  <c r="H16" i="30"/>
  <c r="H8" i="30"/>
  <c r="H9" i="30"/>
  <c r="H4" i="30"/>
  <c r="H17" i="30"/>
  <c r="H14" i="30"/>
  <c r="H15" i="30"/>
  <c r="H10" i="30"/>
  <c r="H11" i="30"/>
  <c r="H7" i="30"/>
  <c r="H12" i="30"/>
  <c r="G31" i="54" l="1"/>
  <c r="G35" i="54"/>
  <c r="F35" i="54"/>
  <c r="G29" i="54"/>
  <c r="F29" i="54"/>
  <c r="H29" i="54"/>
  <c r="G33" i="54"/>
  <c r="F33" i="54"/>
  <c r="H33" i="54"/>
  <c r="F9" i="54"/>
  <c r="G9" i="54"/>
  <c r="G11" i="54"/>
  <c r="F11" i="54"/>
  <c r="F31" i="54"/>
  <c r="C22" i="54"/>
  <c r="C38" i="54"/>
  <c r="E38" i="54"/>
  <c r="H38" i="54" l="1"/>
  <c r="G38" i="54"/>
  <c r="F38" i="54"/>
  <c r="E21" i="54"/>
  <c r="E19" i="54" l="1"/>
  <c r="E13" i="54"/>
  <c r="E22" i="54" l="1"/>
  <c r="H19" i="54"/>
  <c r="G19" i="54"/>
  <c r="F19" i="54"/>
  <c r="G13" i="54"/>
  <c r="H13" i="54"/>
  <c r="F13" i="54"/>
  <c r="H22" i="54" l="1"/>
  <c r="G22" i="54"/>
  <c r="F22" i="54"/>
</calcChain>
</file>

<file path=xl/sharedStrings.xml><?xml version="1.0" encoding="utf-8"?>
<sst xmlns="http://schemas.openxmlformats.org/spreadsheetml/2006/main" count="206" uniqueCount="116">
  <si>
    <t>Фонди</t>
  </si>
  <si>
    <t>ПФТС (Україна)</t>
  </si>
  <si>
    <t>S&amp;P 500 (США)</t>
  </si>
  <si>
    <t>NIKKEI 225 (Японія)</t>
  </si>
  <si>
    <t>Відкриті</t>
  </si>
  <si>
    <t>УБ (Україна)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</si>
  <si>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</si>
  <si>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</si>
  <si>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</si>
  <si>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</si>
  <si>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</si>
  <si>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</si>
  <si>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FTSE/JSE Africa All-Share Index (ПАР)</t>
  </si>
  <si>
    <t>Cyprus SE General Index (Кіпр)</t>
  </si>
  <si>
    <t>BIST 100 National Index (Туреччина)</t>
  </si>
  <si>
    <t>Ibovespa Sao Paulo SE Index (Бразилія)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</si>
  <si>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</si>
  <si>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</si>
  <si>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</si>
  <si>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</si>
  <si>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</si>
  <si>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Кількість ЦП у реєстрах (лістингу) фондових бірж, у т. ч.:</t>
  </si>
  <si>
    <t>Показник / Дата</t>
  </si>
  <si>
    <t>http://www.bloomberg.com/markets/stocks/world-indexes</t>
  </si>
  <si>
    <t>частка (разом)</t>
  </si>
  <si>
    <t>акціями</t>
  </si>
  <si>
    <t>деривативами (без держ. деривативів)</t>
  </si>
  <si>
    <t>муніципальними облігаціями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</si>
  <si>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</si>
  <si>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</si>
  <si>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FTSE 100 (Великобританія)</t>
  </si>
  <si>
    <t>S&amp;P BSE SENSEX Index (Індія)</t>
  </si>
  <si>
    <t>Кількість КУА без ІСІ в управлінні</t>
  </si>
  <si>
    <t>Разом</t>
  </si>
  <si>
    <t>Кількість КУА з ІСІ в управлінні</t>
  </si>
  <si>
    <t>Індекси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</si>
  <si>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</si>
  <si>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</si>
  <si>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</si>
  <si>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</si>
  <si>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</si>
  <si>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</si>
  <si>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</si>
  <si>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</si>
  <si>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</si>
  <si>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</si>
  <si>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</si>
  <si>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</si>
  <si>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</si>
  <si>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</si>
  <si>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</si>
  <si>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</si>
  <si>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https://www.uaib.com.ua/analituaib/rankings/kua</t>
  </si>
  <si>
    <t>https://www.uaib.com.ua/analituaib/rankings/ici</t>
  </si>
  <si>
    <t>Період</t>
  </si>
  <si>
    <t>HANG SENG (Гонконг)</t>
  </si>
  <si>
    <t>інвестиційних сертифікатів</t>
  </si>
  <si>
    <t>муніципальних облігацій</t>
  </si>
  <si>
    <t>акцій КІФ</t>
  </si>
  <si>
    <t>інвестиційними сертифікатами (та акціями КІФ)</t>
  </si>
  <si>
    <t xml:space="preserve">** З урахуванням депозитарних розписок MHP S.A. </t>
  </si>
  <si>
    <t xml:space="preserve">Кількість ІСІ в управлінні </t>
  </si>
  <si>
    <t xml:space="preserve">Кількість ІСІ в управлінні на одну КУА з ІСІ в управлінні </t>
  </si>
  <si>
    <t>млн грн</t>
  </si>
  <si>
    <t>Чистий притік/відтік за відповідний квартал, млн грн</t>
  </si>
  <si>
    <t>-</t>
  </si>
  <si>
    <t>* КУА - компанії з управління активами; АНПФ - адміністратори НПФ; ІСІ - інститути спільного інвестування; НПФ - недержавні пенсійні фонди, СК - страхові компанії з активами в управлінні КУА.</t>
  </si>
  <si>
    <t>** УАІБ отримала статус ОПУ та СРО за другим видом професійної діяльності - діяльності з адміністрування недержавних пенсійних фондів після відповідної реєстрації в НКЦПФР 27 серпня 2020 року.</t>
  </si>
  <si>
    <t>Кількість АНПФ-членів УАІБ**  (права шкала)</t>
  </si>
  <si>
    <t>Кількість АНПФ-членів УАІБ, які здійснюють винятково адмініструваня НПФ (права шкала)</t>
  </si>
  <si>
    <t>Кількість цінних паперів (ЦП) у списках фондових бірж, у т. ч.*:</t>
  </si>
  <si>
    <t>акцій**</t>
  </si>
  <si>
    <t>* За даними бірж та агентства Bloomberg.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</si>
  <si>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</si>
  <si>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Показники організованих ринків капіталу України (фондових бірж)</t>
  </si>
  <si>
    <t xml:space="preserve">Обсяг торгів на фондових біржах (загальний), млн грн, у т. ч.: </t>
  </si>
  <si>
    <t>корпоративні облігації</t>
  </si>
  <si>
    <t>корпоративними облігаціями</t>
  </si>
  <si>
    <t>Кількість КУА, ІСІ, АНПФ, НПФ та СК в управлінні</t>
  </si>
  <si>
    <t>* Обіг ЦП ІСІ було тимчасово зупинено у звязку з воєнним станом від 24.02.2022 до 22.08.2022.</t>
  </si>
  <si>
    <t>ОЗДП</t>
  </si>
  <si>
    <t>31.12.2022 (4 кв. 2022)</t>
  </si>
  <si>
    <t>облігації іноземної держави</t>
  </si>
  <si>
    <t>облігаціями іноземної держави</t>
  </si>
  <si>
    <t>31.12.2022**</t>
  </si>
  <si>
    <t>**  Кількість звітів діючих ІСІ, зокрема, інтервальних та венчурних, була меншою від звичайної/очікуваної, що суттєво вплинуло на динаміку ВЧА (у т.ч. на її знак/напрямок: зменшення кількості звітів було відносно більшим у порівнянні зі скороченням активів)</t>
  </si>
  <si>
    <t>Ренкінгування - за квартальним показником.</t>
  </si>
  <si>
    <t>2 роки</t>
  </si>
  <si>
    <t>31.03.2023 (1 кв. 2023)</t>
  </si>
  <si>
    <t>Зміна за 2 роки</t>
  </si>
  <si>
    <t>2 квартал '22*</t>
  </si>
  <si>
    <t>3 квартал '22*</t>
  </si>
  <si>
    <t>Рік</t>
  </si>
  <si>
    <t>Рік у попередньому кварталі</t>
  </si>
  <si>
    <t>4 квартал '22</t>
  </si>
  <si>
    <t>1 квартал '23</t>
  </si>
  <si>
    <t>30.06.2021 (2 кв. 2021)</t>
  </si>
  <si>
    <t>Зміна за 2 кв. 2023</t>
  </si>
  <si>
    <t>Зміна з початку 2023 року</t>
  </si>
  <si>
    <t>30.06.2023 (2 кв. 2023)</t>
  </si>
  <si>
    <t>* Загалом у списках ФБ України станом на 30.06.2023 року, включаючи лістинг, перебувало 183 випуски державних облігацій, 6 - муніципальних облігацій, 120 – корпоративних облігацій (у т.ч. 22 - єврооблігацій), 135 випусків акцій (у т.ч. 60 - іноземних), 7 – акцій КІФ, 20 – інвестиційних сертифікатів ПІФ, 10 - іноземних суверенних облігаій і 7 -  деривативів.</t>
  </si>
  <si>
    <t>2-й квартал 2023 року</t>
  </si>
  <si>
    <t>Із початку 2023 року</t>
  </si>
  <si>
    <t>х</t>
  </si>
  <si>
    <t>30.06.2013</t>
  </si>
  <si>
    <t>30.06.2014</t>
  </si>
  <si>
    <t>30.06.2015</t>
  </si>
  <si>
    <t>30.06.2016</t>
  </si>
  <si>
    <t>30.06.2017</t>
  </si>
  <si>
    <t>30.06.2018</t>
  </si>
  <si>
    <t>30.06.2019</t>
  </si>
  <si>
    <t>30.06.2020</t>
  </si>
  <si>
    <t>Зміна за 2-й квартал 2023 року</t>
  </si>
  <si>
    <t>2 квартал '23</t>
  </si>
  <si>
    <t>31.03.2023***</t>
  </si>
  <si>
    <t>** Кількість звітів діючих ІСІ, зокрема, інтервальних та венчурних, була меншою від звичайної/очікуваної, що суттєво вплинуло на динаміку ВЧА (у т.ч. на її знак/напрямок: зменшення кількості звітів було відносно більшим у порівнянні зі скороченням активів). Активи НПФ скориговано - за даними звітів 55-ти фондів з 57 НПФ в управлінні та адмініструванні загалом. *** Активи НПФ скориговано - за даними звітів 55-ти фондів.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</si>
</sst>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  <numFmt numFmtId="168" formatCode="0.000"/>
  </numFmts>
  <fonts count="7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color rgb="FF00000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name val="Georgia"/>
      <family val="1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55"/>
      </right>
      <top style="dotted">
        <color indexed="55"/>
      </top>
      <bottom style="thin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theme="0" tint="-0.34998626667073579"/>
      </bottom>
      <diagonal/>
    </border>
    <border>
      <left style="dotted">
        <color indexed="23"/>
      </left>
      <right/>
      <top style="dotted">
        <color indexed="23"/>
      </top>
      <bottom style="thin">
        <color theme="0" tint="-0.34998626667073579"/>
      </bottom>
      <diagonal/>
    </border>
  </borders>
  <cellStyleXfs count="238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9" fillId="0" borderId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1" fillId="0" borderId="0">
      <alignment vertical="top"/>
    </xf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33" borderId="63" applyNumberFormat="0" applyAlignment="0" applyProtection="0"/>
    <xf numFmtId="0" fontId="54" fillId="33" borderId="63" applyNumberFormat="0" applyAlignment="0" applyProtection="0"/>
    <xf numFmtId="0" fontId="55" fillId="34" borderId="64" applyNumberFormat="0" applyAlignment="0" applyProtection="0"/>
    <xf numFmtId="0" fontId="55" fillId="34" borderId="64" applyNumberFormat="0" applyAlignment="0" applyProtection="0"/>
    <xf numFmtId="0" fontId="56" fillId="34" borderId="63" applyNumberFormat="0" applyAlignment="0" applyProtection="0"/>
    <xf numFmtId="0" fontId="56" fillId="34" borderId="63" applyNumberFormat="0" applyAlignment="0" applyProtection="0"/>
    <xf numFmtId="0" fontId="57" fillId="0" borderId="60" applyNumberFormat="0" applyFill="0" applyAlignment="0" applyProtection="0"/>
    <xf numFmtId="0" fontId="57" fillId="0" borderId="60" applyNumberFormat="0" applyFill="0" applyAlignment="0" applyProtection="0"/>
    <xf numFmtId="0" fontId="58" fillId="0" borderId="61" applyNumberFormat="0" applyFill="0" applyAlignment="0" applyProtection="0"/>
    <xf numFmtId="0" fontId="58" fillId="0" borderId="61" applyNumberFormat="0" applyFill="0" applyAlignment="0" applyProtection="0"/>
    <xf numFmtId="0" fontId="59" fillId="0" borderId="62" applyNumberFormat="0" applyFill="0" applyAlignment="0" applyProtection="0"/>
    <xf numFmtId="0" fontId="59" fillId="0" borderId="6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0" fillId="0" borderId="68" applyNumberFormat="0" applyFill="0" applyAlignment="0" applyProtection="0"/>
    <xf numFmtId="0" fontId="61" fillId="35" borderId="66" applyNumberFormat="0" applyAlignment="0" applyProtection="0"/>
    <xf numFmtId="0" fontId="61" fillId="35" borderId="66" applyNumberFormat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50" fillId="0" borderId="0"/>
    <xf numFmtId="0" fontId="50" fillId="0" borderId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36" borderId="67" applyNumberFormat="0" applyFont="0" applyAlignment="0" applyProtection="0"/>
    <xf numFmtId="0" fontId="52" fillId="36" borderId="67" applyNumberFormat="0" applyFont="0" applyAlignment="0" applyProtection="0"/>
    <xf numFmtId="0" fontId="65" fillId="0" borderId="65" applyNumberFormat="0" applyFill="0" applyAlignment="0" applyProtection="0"/>
    <xf numFmtId="0" fontId="65" fillId="0" borderId="6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" fillId="0" borderId="0"/>
    <xf numFmtId="0" fontId="6" fillId="0" borderId="0"/>
  </cellStyleXfs>
  <cellXfs count="269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0" fontId="6" fillId="0" borderId="0" xfId="57" applyAlignment="1"/>
    <xf numFmtId="4" fontId="6" fillId="0" borderId="0" xfId="57" applyNumberFormat="1" applyBorder="1"/>
    <xf numFmtId="0" fontId="7" fillId="0" borderId="25" xfId="57" applyFont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 wrapText="1"/>
    </xf>
    <xf numFmtId="14" fontId="7" fillId="0" borderId="23" xfId="57" applyNumberFormat="1" applyFont="1" applyFill="1" applyBorder="1" applyAlignment="1">
      <alignment horizontal="center" vertical="center" wrapText="1"/>
    </xf>
    <xf numFmtId="0" fontId="6" fillId="0" borderId="17" xfId="57" applyFont="1" applyFill="1" applyBorder="1" applyAlignment="1">
      <alignment vertical="center"/>
    </xf>
    <xf numFmtId="0" fontId="14" fillId="0" borderId="17" xfId="57" applyFont="1" applyFill="1" applyBorder="1" applyAlignment="1">
      <alignment vertical="center"/>
    </xf>
    <xf numFmtId="0" fontId="6" fillId="0" borderId="0" xfId="57" applyFill="1"/>
    <xf numFmtId="165" fontId="15" fillId="0" borderId="19" xfId="57" applyNumberFormat="1" applyFont="1" applyFill="1" applyBorder="1" applyAlignment="1">
      <alignment horizontal="right" vertical="center"/>
    </xf>
    <xf numFmtId="0" fontId="14" fillId="0" borderId="0" xfId="57" applyFont="1" applyFill="1"/>
    <xf numFmtId="0" fontId="20" fillId="0" borderId="45" xfId="57" applyFont="1" applyFill="1" applyBorder="1" applyAlignment="1"/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3" fillId="0" borderId="0" xfId="46" applyFont="1"/>
    <xf numFmtId="0" fontId="9" fillId="0" borderId="24" xfId="57" applyFont="1" applyFill="1" applyBorder="1" applyAlignment="1">
      <alignment horizontal="center" vertical="center" wrapText="1"/>
    </xf>
    <xf numFmtId="165" fontId="4" fillId="0" borderId="27" xfId="57" applyNumberFormat="1" applyFont="1" applyFill="1" applyBorder="1" applyAlignment="1">
      <alignment horizontal="right" vertical="center"/>
    </xf>
    <xf numFmtId="165" fontId="15" fillId="0" borderId="27" xfId="57" applyNumberFormat="1" applyFont="1" applyFill="1" applyBorder="1" applyAlignment="1">
      <alignment horizontal="right" vertical="center"/>
    </xf>
    <xf numFmtId="0" fontId="6" fillId="0" borderId="0" xfId="57" applyFill="1" applyAlignment="1">
      <alignment horizontal="left"/>
    </xf>
    <xf numFmtId="0" fontId="9" fillId="0" borderId="0" xfId="0" applyFont="1"/>
    <xf numFmtId="0" fontId="6" fillId="0" borderId="0" xfId="57"/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4" fontId="14" fillId="0" borderId="18" xfId="57" applyNumberFormat="1" applyFont="1" applyFill="1" applyBorder="1" applyAlignment="1">
      <alignment horizontal="right" vertical="center" wrapText="1"/>
    </xf>
    <xf numFmtId="0" fontId="6" fillId="0" borderId="0" xfId="44"/>
    <xf numFmtId="0" fontId="14" fillId="0" borderId="29" xfId="79" applyFont="1" applyFill="1" applyBorder="1" applyAlignment="1">
      <alignment horizontal="right" vertical="center" indent="1"/>
    </xf>
    <xf numFmtId="0" fontId="7" fillId="0" borderId="0" xfId="0" applyFont="1"/>
    <xf numFmtId="0" fontId="6" fillId="0" borderId="0" xfId="44" applyFont="1"/>
    <xf numFmtId="0" fontId="14" fillId="0" borderId="36" xfId="79" applyFont="1" applyFill="1" applyBorder="1" applyAlignment="1">
      <alignment horizontal="right" vertical="center" indent="1"/>
    </xf>
    <xf numFmtId="0" fontId="7" fillId="0" borderId="38" xfId="79" applyFont="1" applyBorder="1" applyAlignment="1">
      <alignment horizontal="right" vertical="center" indent="1"/>
    </xf>
    <xf numFmtId="0" fontId="7" fillId="0" borderId="31" xfId="79" applyFont="1" applyFill="1" applyBorder="1" applyAlignment="1">
      <alignment horizontal="right" vertical="center" indent="1"/>
    </xf>
    <xf numFmtId="0" fontId="42" fillId="0" borderId="0" xfId="44" applyFont="1"/>
    <xf numFmtId="0" fontId="6" fillId="0" borderId="18" xfId="60" applyFont="1" applyFill="1" applyBorder="1" applyAlignment="1">
      <alignment horizontal="center" vertical="center" wrapText="1"/>
    </xf>
    <xf numFmtId="2" fontId="6" fillId="0" borderId="19" xfId="60" applyNumberFormat="1" applyFont="1" applyFill="1" applyBorder="1" applyAlignment="1">
      <alignment horizontal="center" vertical="center" wrapText="1"/>
    </xf>
    <xf numFmtId="1" fontId="6" fillId="0" borderId="19" xfId="60" applyNumberFormat="1" applyFont="1" applyFill="1" applyBorder="1" applyAlignment="1">
      <alignment horizontal="center" vertical="center" wrapText="1"/>
    </xf>
    <xf numFmtId="0" fontId="4" fillId="0" borderId="18" xfId="60" applyFont="1" applyFill="1" applyBorder="1" applyAlignment="1">
      <alignment horizontal="center" vertical="center" wrapText="1"/>
    </xf>
    <xf numFmtId="0" fontId="6" fillId="0" borderId="50" xfId="60" applyFont="1" applyFill="1" applyBorder="1" applyAlignment="1">
      <alignment horizontal="center" vertical="center" wrapText="1"/>
    </xf>
    <xf numFmtId="1" fontId="6" fillId="0" borderId="51" xfId="60" applyNumberFormat="1" applyFont="1" applyFill="1" applyBorder="1" applyAlignment="1">
      <alignment horizontal="center" vertical="center" wrapText="1"/>
    </xf>
    <xf numFmtId="0" fontId="48" fillId="0" borderId="0" xfId="59" applyFont="1" applyAlignment="1">
      <alignment horizontal="left"/>
    </xf>
    <xf numFmtId="0" fontId="21" fillId="0" borderId="0" xfId="31" applyFont="1" applyAlignment="1" applyProtection="1"/>
    <xf numFmtId="0" fontId="7" fillId="0" borderId="0" xfId="59" applyFont="1"/>
    <xf numFmtId="0" fontId="7" fillId="0" borderId="53" xfId="58" applyFont="1" applyFill="1" applyBorder="1" applyAlignment="1">
      <alignment horizontal="center" vertical="center" wrapText="1"/>
    </xf>
    <xf numFmtId="0" fontId="7" fillId="0" borderId="56" xfId="79" applyFont="1" applyFill="1" applyBorder="1" applyAlignment="1">
      <alignment horizontal="right" vertical="center" indent="1"/>
    </xf>
    <xf numFmtId="0" fontId="7" fillId="0" borderId="54" xfId="79" applyFont="1" applyBorder="1" applyAlignment="1">
      <alignment horizontal="left" vertical="center" indent="1"/>
    </xf>
    <xf numFmtId="0" fontId="7" fillId="0" borderId="55" xfId="79" applyFont="1" applyBorder="1" applyAlignment="1">
      <alignment horizontal="left" vertical="center" wrapText="1" indent="1"/>
    </xf>
    <xf numFmtId="0" fontId="6" fillId="0" borderId="57" xfId="79" applyFont="1" applyBorder="1" applyAlignment="1">
      <alignment horizontal="right" vertical="center" indent="1"/>
    </xf>
    <xf numFmtId="0" fontId="7" fillId="0" borderId="58" xfId="79" applyFont="1" applyBorder="1" applyAlignment="1">
      <alignment horizontal="left" vertical="center" wrapText="1" indent="1"/>
    </xf>
    <xf numFmtId="0" fontId="7" fillId="0" borderId="56" xfId="79" applyFont="1" applyBorder="1" applyAlignment="1">
      <alignment horizontal="right" vertical="center" indent="1"/>
    </xf>
    <xf numFmtId="0" fontId="7" fillId="0" borderId="59" xfId="79" applyFont="1" applyBorder="1" applyAlignment="1">
      <alignment horizontal="right" vertical="center" indent="1"/>
    </xf>
    <xf numFmtId="4" fontId="6" fillId="0" borderId="12" xfId="57" applyNumberFormat="1" applyFont="1" applyFill="1" applyBorder="1" applyAlignment="1">
      <alignment horizontal="right" vertical="center" wrapText="1"/>
    </xf>
    <xf numFmtId="1" fontId="4" fillId="0" borderId="19" xfId="60" applyNumberFormat="1" applyFont="1" applyFill="1" applyBorder="1" applyAlignment="1">
      <alignment horizontal="center" vertical="center" wrapText="1"/>
    </xf>
    <xf numFmtId="0" fontId="6" fillId="0" borderId="0" xfId="59" applyFont="1"/>
    <xf numFmtId="0" fontId="6" fillId="0" borderId="57" xfId="79" applyFont="1" applyFill="1" applyBorder="1" applyAlignment="1">
      <alignment horizontal="right" vertical="center" indent="1"/>
    </xf>
    <xf numFmtId="0" fontId="4" fillId="0" borderId="57" xfId="79" applyFont="1" applyFill="1" applyBorder="1" applyAlignment="1">
      <alignment horizontal="right" vertical="center" indent="1"/>
    </xf>
    <xf numFmtId="165" fontId="6" fillId="0" borderId="0" xfId="235" applyNumberFormat="1" applyFont="1"/>
    <xf numFmtId="0" fontId="6" fillId="0" borderId="0" xfId="57" applyFont="1"/>
    <xf numFmtId="0" fontId="9" fillId="0" borderId="45" xfId="57" applyFont="1" applyFill="1" applyBorder="1" applyAlignment="1">
      <alignment horizontal="right"/>
    </xf>
    <xf numFmtId="0" fontId="9" fillId="0" borderId="45" xfId="57" applyFont="1" applyFill="1" applyBorder="1" applyAlignment="1"/>
    <xf numFmtId="0" fontId="6" fillId="0" borderId="0" xfId="57" applyFont="1" applyBorder="1"/>
    <xf numFmtId="0" fontId="7" fillId="0" borderId="15" xfId="57" applyFont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10" fontId="7" fillId="0" borderId="24" xfId="57" applyNumberFormat="1" applyFont="1" applyFill="1" applyBorder="1" applyAlignment="1">
      <alignment horizontal="center" vertical="center" wrapText="1"/>
    </xf>
    <xf numFmtId="0" fontId="7" fillId="0" borderId="20" xfId="57" applyFont="1" applyBorder="1" applyAlignment="1">
      <alignment vertical="center"/>
    </xf>
    <xf numFmtId="167" fontId="9" fillId="0" borderId="21" xfId="57" applyNumberFormat="1" applyFont="1" applyFill="1" applyBorder="1" applyAlignment="1">
      <alignment vertical="center"/>
    </xf>
    <xf numFmtId="165" fontId="9" fillId="0" borderId="21" xfId="66" applyNumberFormat="1" applyFont="1" applyFill="1" applyBorder="1" applyAlignment="1">
      <alignment vertical="center"/>
    </xf>
    <xf numFmtId="0" fontId="6" fillId="0" borderId="16" xfId="57" applyFont="1" applyBorder="1" applyAlignment="1">
      <alignment horizontal="right" vertical="center"/>
    </xf>
    <xf numFmtId="167" fontId="4" fillId="0" borderId="22" xfId="57" applyNumberFormat="1" applyFont="1" applyFill="1" applyBorder="1" applyAlignment="1">
      <alignment vertical="center"/>
    </xf>
    <xf numFmtId="165" fontId="4" fillId="0" borderId="22" xfId="66" applyNumberFormat="1" applyFont="1" applyFill="1" applyBorder="1" applyAlignment="1">
      <alignment vertical="center"/>
    </xf>
    <xf numFmtId="0" fontId="7" fillId="0" borderId="17" xfId="57" applyFont="1" applyBorder="1" applyAlignment="1">
      <alignment vertical="center"/>
    </xf>
    <xf numFmtId="167" fontId="9" fillId="0" borderId="22" xfId="57" applyNumberFormat="1" applyFont="1" applyFill="1" applyBorder="1" applyAlignment="1">
      <alignment vertical="center"/>
    </xf>
    <xf numFmtId="165" fontId="9" fillId="0" borderId="22" xfId="66" applyNumberFormat="1" applyFont="1" applyFill="1" applyBorder="1" applyAlignment="1">
      <alignment vertical="center"/>
    </xf>
    <xf numFmtId="0" fontId="9" fillId="0" borderId="17" xfId="59" applyFont="1" applyBorder="1" applyAlignment="1">
      <alignment vertical="center"/>
    </xf>
    <xf numFmtId="0" fontId="7" fillId="0" borderId="14" xfId="57" applyFont="1" applyBorder="1" applyAlignment="1">
      <alignment vertical="center"/>
    </xf>
    <xf numFmtId="167" fontId="9" fillId="0" borderId="13" xfId="57" applyNumberFormat="1" applyFont="1" applyFill="1" applyBorder="1" applyAlignment="1">
      <alignment vertical="center"/>
    </xf>
    <xf numFmtId="165" fontId="9" fillId="0" borderId="44" xfId="66" applyNumberFormat="1" applyFont="1" applyFill="1" applyBorder="1" applyAlignment="1">
      <alignment vertical="center"/>
    </xf>
    <xf numFmtId="165" fontId="9" fillId="0" borderId="26" xfId="66" applyNumberFormat="1" applyFont="1" applyFill="1" applyBorder="1" applyAlignment="1">
      <alignment vertical="center"/>
    </xf>
    <xf numFmtId="167" fontId="6" fillId="0" borderId="0" xfId="57" applyNumberFormat="1" applyFont="1" applyBorder="1"/>
    <xf numFmtId="0" fontId="6" fillId="0" borderId="17" xfId="57" applyFont="1" applyBorder="1" applyAlignment="1">
      <alignment horizontal="right" vertical="center"/>
    </xf>
    <xf numFmtId="0" fontId="4" fillId="0" borderId="50" xfId="60" applyFont="1" applyFill="1" applyBorder="1" applyAlignment="1">
      <alignment horizontal="center" vertical="center" wrapText="1"/>
    </xf>
    <xf numFmtId="165" fontId="6" fillId="0" borderId="0" xfId="57" applyNumberFormat="1" applyFill="1" applyAlignment="1">
      <alignment horizontal="left"/>
    </xf>
    <xf numFmtId="49" fontId="7" fillId="29" borderId="32" xfId="75" applyNumberFormat="1" applyFont="1" applyFill="1" applyBorder="1" applyAlignment="1">
      <alignment horizontal="center" vertical="center" wrapText="1"/>
    </xf>
    <xf numFmtId="0" fontId="7" fillId="29" borderId="43" xfId="75" applyFont="1" applyFill="1" applyBorder="1" applyAlignment="1">
      <alignment vertical="center"/>
    </xf>
    <xf numFmtId="0" fontId="7" fillId="29" borderId="35" xfId="75" applyFont="1" applyFill="1" applyBorder="1" applyAlignment="1">
      <alignment vertical="center"/>
    </xf>
    <xf numFmtId="165" fontId="16" fillId="29" borderId="48" xfId="75" applyNumberFormat="1" applyFont="1" applyFill="1" applyBorder="1" applyAlignment="1">
      <alignment vertical="center"/>
    </xf>
    <xf numFmtId="0" fontId="7" fillId="29" borderId="28" xfId="75" applyFont="1" applyFill="1" applyBorder="1" applyAlignment="1">
      <alignment vertical="center"/>
    </xf>
    <xf numFmtId="165" fontId="14" fillId="29" borderId="28" xfId="75" applyNumberFormat="1" applyFont="1" applyFill="1" applyBorder="1" applyAlignment="1">
      <alignment vertical="center"/>
    </xf>
    <xf numFmtId="0" fontId="6" fillId="29" borderId="28" xfId="75" applyFont="1" applyFill="1" applyBorder="1" applyAlignment="1">
      <alignment vertical="center"/>
    </xf>
    <xf numFmtId="0" fontId="6" fillId="29" borderId="49" xfId="75" applyFont="1" applyFill="1" applyBorder="1" applyAlignment="1">
      <alignment vertical="center"/>
    </xf>
    <xf numFmtId="165" fontId="7" fillId="29" borderId="39" xfId="75" applyNumberFormat="1" applyFont="1" applyFill="1" applyBorder="1" applyAlignment="1">
      <alignment vertical="center"/>
    </xf>
    <xf numFmtId="165" fontId="14" fillId="29" borderId="41" xfId="75" applyNumberFormat="1" applyFont="1" applyFill="1" applyBorder="1" applyAlignment="1">
      <alignment horizontal="right" vertical="center"/>
    </xf>
    <xf numFmtId="165" fontId="4" fillId="0" borderId="44" xfId="66" applyNumberFormat="1" applyFont="1" applyFill="1" applyBorder="1" applyAlignment="1">
      <alignment vertical="center"/>
    </xf>
    <xf numFmtId="165" fontId="4" fillId="0" borderId="26" xfId="66" applyNumberFormat="1" applyFont="1" applyFill="1" applyBorder="1" applyAlignment="1">
      <alignment vertical="center"/>
    </xf>
    <xf numFmtId="4" fontId="69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14" xfId="57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165" fontId="7" fillId="0" borderId="0" xfId="57" applyNumberFormat="1" applyFont="1" applyFill="1" applyAlignment="1">
      <alignment horizontal="right"/>
    </xf>
    <xf numFmtId="0" fontId="21" fillId="0" borderId="0" xfId="31" applyFont="1" applyFill="1" applyAlignment="1" applyProtection="1">
      <alignment horizontal="left"/>
    </xf>
    <xf numFmtId="0" fontId="6" fillId="0" borderId="0" xfId="57" applyFill="1" applyAlignment="1">
      <alignment horizontal="right"/>
    </xf>
    <xf numFmtId="14" fontId="4" fillId="0" borderId="29" xfId="236" applyNumberFormat="1" applyFont="1" applyBorder="1" applyAlignment="1">
      <alignment horizontal="center" vertical="center"/>
    </xf>
    <xf numFmtId="165" fontId="6" fillId="0" borderId="0" xfId="57" applyNumberFormat="1" applyFill="1"/>
    <xf numFmtId="167" fontId="7" fillId="29" borderId="40" xfId="75" applyNumberFormat="1" applyFont="1" applyFill="1" applyBorder="1" applyAlignment="1">
      <alignment horizontal="right" vertical="center"/>
    </xf>
    <xf numFmtId="167" fontId="7" fillId="29" borderId="37" xfId="75" applyNumberFormat="1" applyFont="1" applyFill="1" applyBorder="1" applyAlignment="1">
      <alignment horizontal="right" vertical="center"/>
    </xf>
    <xf numFmtId="167" fontId="6" fillId="29" borderId="30" xfId="75" applyNumberFormat="1" applyFont="1" applyFill="1" applyBorder="1" applyAlignment="1">
      <alignment horizontal="right" vertical="center"/>
    </xf>
    <xf numFmtId="167" fontId="6" fillId="29" borderId="37" xfId="75" applyNumberFormat="1" applyFont="1" applyFill="1" applyBorder="1" applyAlignment="1">
      <alignment horizontal="right" vertical="center"/>
    </xf>
    <xf numFmtId="167" fontId="7" fillId="29" borderId="46" xfId="75" applyNumberFormat="1" applyFont="1" applyFill="1" applyBorder="1" applyAlignment="1">
      <alignment horizontal="right" vertical="center"/>
    </xf>
    <xf numFmtId="165" fontId="14" fillId="29" borderId="28" xfId="75" applyNumberFormat="1" applyFont="1" applyFill="1" applyBorder="1" applyAlignment="1">
      <alignment horizontal="right" vertical="center"/>
    </xf>
    <xf numFmtId="14" fontId="7" fillId="0" borderId="52" xfId="59" applyNumberFormat="1" applyFont="1" applyBorder="1" applyAlignment="1">
      <alignment horizontal="center" vertical="center"/>
    </xf>
    <xf numFmtId="0" fontId="7" fillId="0" borderId="12" xfId="60" applyFont="1" applyFill="1" applyBorder="1" applyAlignment="1">
      <alignment horizontal="center" vertical="center" wrapText="1"/>
    </xf>
    <xf numFmtId="2" fontId="7" fillId="0" borderId="12" xfId="60" applyNumberFormat="1" applyFont="1" applyFill="1" applyBorder="1" applyAlignment="1">
      <alignment horizontal="center" vertical="center" wrapText="1"/>
    </xf>
    <xf numFmtId="1" fontId="7" fillId="0" borderId="13" xfId="60" applyNumberFormat="1" applyFont="1" applyFill="1" applyBorder="1" applyAlignment="1">
      <alignment horizontal="center" vertical="center" wrapText="1"/>
    </xf>
    <xf numFmtId="0" fontId="70" fillId="0" borderId="0" xfId="0" applyFont="1"/>
    <xf numFmtId="14" fontId="6" fillId="0" borderId="0" xfId="59" applyNumberFormat="1"/>
    <xf numFmtId="14" fontId="70" fillId="0" borderId="0" xfId="0" applyNumberFormat="1" applyFont="1"/>
    <xf numFmtId="9" fontId="6" fillId="0" borderId="0" xfId="235" applyFont="1" applyBorder="1"/>
    <xf numFmtId="49" fontId="7" fillId="61" borderId="32" xfId="75" applyNumberFormat="1" applyFont="1" applyFill="1" applyBorder="1" applyAlignment="1">
      <alignment horizontal="center" vertical="center" wrapText="1"/>
    </xf>
    <xf numFmtId="0" fontId="7" fillId="61" borderId="43" xfId="75" applyFont="1" applyFill="1" applyBorder="1" applyAlignment="1">
      <alignment vertical="center"/>
    </xf>
    <xf numFmtId="0" fontId="7" fillId="61" borderId="35" xfId="75" applyFont="1" applyFill="1" applyBorder="1" applyAlignment="1">
      <alignment vertical="center"/>
    </xf>
    <xf numFmtId="165" fontId="16" fillId="61" borderId="48" xfId="75" applyNumberFormat="1" applyFont="1" applyFill="1" applyBorder="1" applyAlignment="1">
      <alignment vertical="center"/>
    </xf>
    <xf numFmtId="0" fontId="7" fillId="61" borderId="28" xfId="75" applyFont="1" applyFill="1" applyBorder="1" applyAlignment="1">
      <alignment vertical="center"/>
    </xf>
    <xf numFmtId="165" fontId="14" fillId="61" borderId="28" xfId="75" applyNumberFormat="1" applyFont="1" applyFill="1" applyBorder="1" applyAlignment="1">
      <alignment vertical="center"/>
    </xf>
    <xf numFmtId="0" fontId="6" fillId="61" borderId="28" xfId="75" applyFont="1" applyFill="1" applyBorder="1" applyAlignment="1">
      <alignment vertical="center"/>
    </xf>
    <xf numFmtId="0" fontId="6" fillId="61" borderId="49" xfId="75" applyFont="1" applyFill="1" applyBorder="1" applyAlignment="1">
      <alignment vertical="center"/>
    </xf>
    <xf numFmtId="165" fontId="7" fillId="61" borderId="39" xfId="75" applyNumberFormat="1" applyFont="1" applyFill="1" applyBorder="1" applyAlignment="1">
      <alignment vertical="center"/>
    </xf>
    <xf numFmtId="167" fontId="7" fillId="61" borderId="40" xfId="75" applyNumberFormat="1" applyFont="1" applyFill="1" applyBorder="1" applyAlignment="1">
      <alignment horizontal="right" vertical="center"/>
    </xf>
    <xf numFmtId="167" fontId="7" fillId="61" borderId="37" xfId="75" applyNumberFormat="1" applyFont="1" applyFill="1" applyBorder="1" applyAlignment="1">
      <alignment horizontal="right" vertical="center"/>
    </xf>
    <xf numFmtId="167" fontId="6" fillId="61" borderId="30" xfId="75" applyNumberFormat="1" applyFont="1" applyFill="1" applyBorder="1" applyAlignment="1">
      <alignment horizontal="right" vertical="center"/>
    </xf>
    <xf numFmtId="167" fontId="6" fillId="61" borderId="37" xfId="75" applyNumberFormat="1" applyFont="1" applyFill="1" applyBorder="1" applyAlignment="1">
      <alignment horizontal="right" vertical="center"/>
    </xf>
    <xf numFmtId="167" fontId="7" fillId="61" borderId="46" xfId="75" applyNumberFormat="1" applyFont="1" applyFill="1" applyBorder="1" applyAlignment="1">
      <alignment horizontal="right" vertical="center"/>
    </xf>
    <xf numFmtId="165" fontId="14" fillId="61" borderId="28" xfId="75" applyNumberFormat="1" applyFont="1" applyFill="1" applyBorder="1" applyAlignment="1">
      <alignment horizontal="right" vertical="center"/>
    </xf>
    <xf numFmtId="165" fontId="14" fillId="61" borderId="41" xfId="75" applyNumberFormat="1" applyFont="1" applyFill="1" applyBorder="1" applyAlignment="1">
      <alignment horizontal="right" vertical="center"/>
    </xf>
    <xf numFmtId="49" fontId="9" fillId="61" borderId="33" xfId="75" applyNumberFormat="1" applyFont="1" applyFill="1" applyBorder="1" applyAlignment="1">
      <alignment horizontal="center" vertical="center" wrapText="1"/>
    </xf>
    <xf numFmtId="165" fontId="17" fillId="61" borderId="34" xfId="75" applyNumberFormat="1" applyFont="1" applyFill="1" applyBorder="1" applyAlignment="1">
      <alignment vertical="center"/>
    </xf>
    <xf numFmtId="165" fontId="17" fillId="61" borderId="34" xfId="77" applyNumberFormat="1" applyFont="1" applyFill="1" applyBorder="1" applyAlignment="1">
      <alignment vertical="center"/>
    </xf>
    <xf numFmtId="168" fontId="6" fillId="0" borderId="0" xfId="44" applyNumberFormat="1"/>
    <xf numFmtId="0" fontId="9" fillId="0" borderId="25" xfId="94" applyFont="1" applyFill="1" applyBorder="1" applyAlignment="1">
      <alignment horizontal="center" vertical="center" wrapText="1"/>
    </xf>
    <xf numFmtId="0" fontId="7" fillId="0" borderId="70" xfId="57" applyFont="1" applyBorder="1" applyAlignment="1">
      <alignment horizontal="center" vertical="center" wrapText="1"/>
    </xf>
    <xf numFmtId="0" fontId="7" fillId="61" borderId="28" xfId="75" applyFont="1" applyFill="1" applyBorder="1" applyAlignment="1">
      <alignment horizontal="right" vertical="center"/>
    </xf>
    <xf numFmtId="14" fontId="4" fillId="0" borderId="36" xfId="236" applyNumberFormat="1" applyFont="1" applyBorder="1" applyAlignment="1">
      <alignment horizontal="center" vertical="center"/>
    </xf>
    <xf numFmtId="0" fontId="6" fillId="0" borderId="73" xfId="60" applyFont="1" applyFill="1" applyBorder="1" applyAlignment="1">
      <alignment horizontal="center" vertical="center" wrapText="1"/>
    </xf>
    <xf numFmtId="0" fontId="4" fillId="0" borderId="73" xfId="60" applyFont="1" applyFill="1" applyBorder="1" applyAlignment="1">
      <alignment horizontal="center" vertical="center" wrapText="1"/>
    </xf>
    <xf numFmtId="2" fontId="6" fillId="0" borderId="22" xfId="60" applyNumberFormat="1" applyFont="1" applyFill="1" applyBorder="1" applyAlignment="1">
      <alignment horizontal="center" vertical="center" wrapText="1"/>
    </xf>
    <xf numFmtId="1" fontId="6" fillId="0" borderId="74" xfId="60" applyNumberFormat="1" applyFont="1" applyFill="1" applyBorder="1" applyAlignment="1">
      <alignment horizontal="center" vertical="center" wrapText="1"/>
    </xf>
    <xf numFmtId="14" fontId="4" fillId="0" borderId="75" xfId="236" applyNumberFormat="1" applyFont="1" applyBorder="1" applyAlignment="1">
      <alignment horizontal="center" vertical="center"/>
    </xf>
    <xf numFmtId="0" fontId="6" fillId="0" borderId="76" xfId="60" applyFont="1" applyFill="1" applyBorder="1" applyAlignment="1">
      <alignment horizontal="center" vertical="center" wrapText="1"/>
    </xf>
    <xf numFmtId="0" fontId="4" fillId="0" borderId="76" xfId="60" applyFont="1" applyFill="1" applyBorder="1" applyAlignment="1">
      <alignment horizontal="center" vertical="center" wrapText="1"/>
    </xf>
    <xf numFmtId="2" fontId="6" fillId="0" borderId="77" xfId="60" applyNumberFormat="1" applyFont="1" applyFill="1" applyBorder="1" applyAlignment="1">
      <alignment horizontal="center" vertical="center" wrapText="1"/>
    </xf>
    <xf numFmtId="1" fontId="6" fillId="0" borderId="77" xfId="60" applyNumberFormat="1" applyFont="1" applyFill="1" applyBorder="1" applyAlignment="1">
      <alignment horizontal="center" vertical="center" wrapText="1"/>
    </xf>
    <xf numFmtId="0" fontId="6" fillId="0" borderId="0" xfId="237"/>
    <xf numFmtId="0" fontId="44" fillId="0" borderId="0" xfId="57" applyFont="1" applyFill="1" applyBorder="1" applyAlignment="1">
      <alignment horizontal="left" vertical="center"/>
    </xf>
    <xf numFmtId="4" fontId="6" fillId="0" borderId="25" xfId="57" applyNumberFormat="1" applyFont="1" applyFill="1" applyBorder="1" applyAlignment="1">
      <alignment horizontal="center" vertical="center"/>
    </xf>
    <xf numFmtId="167" fontId="6" fillId="0" borderId="25" xfId="57" applyNumberFormat="1" applyFont="1" applyFill="1" applyBorder="1" applyAlignment="1">
      <alignment horizontal="center" vertical="center"/>
    </xf>
    <xf numFmtId="4" fontId="6" fillId="0" borderId="69" xfId="57" applyNumberFormat="1" applyFont="1" applyFill="1" applyBorder="1" applyAlignment="1">
      <alignment horizontal="center" vertical="center"/>
    </xf>
    <xf numFmtId="167" fontId="6" fillId="0" borderId="19" xfId="57" applyNumberFormat="1" applyFont="1" applyFill="1" applyBorder="1" applyAlignment="1">
      <alignment horizontal="center" vertical="center"/>
    </xf>
    <xf numFmtId="4" fontId="6" fillId="0" borderId="42" xfId="57" applyNumberFormat="1" applyFont="1" applyFill="1" applyBorder="1" applyAlignment="1">
      <alignment horizontal="center" vertical="center"/>
    </xf>
    <xf numFmtId="167" fontId="6" fillId="0" borderId="13" xfId="57" applyNumberFormat="1" applyFont="1" applyFill="1" applyBorder="1" applyAlignment="1">
      <alignment horizontal="center" vertical="center"/>
    </xf>
    <xf numFmtId="0" fontId="7" fillId="0" borderId="0" xfId="57" applyFont="1" applyAlignment="1">
      <alignment vertical="center"/>
    </xf>
    <xf numFmtId="167" fontId="7" fillId="0" borderId="0" xfId="57" applyNumberFormat="1" applyFont="1" applyAlignment="1">
      <alignment horizontal="center" vertical="center"/>
    </xf>
    <xf numFmtId="0" fontId="6" fillId="0" borderId="0" xfId="57" applyAlignment="1">
      <alignment vertical="center"/>
    </xf>
    <xf numFmtId="0" fontId="71" fillId="0" borderId="0" xfId="57" applyFont="1" applyAlignment="1">
      <alignment vertical="center" wrapText="1"/>
    </xf>
    <xf numFmtId="167" fontId="71" fillId="0" borderId="0" xfId="57" applyNumberFormat="1" applyFont="1" applyAlignment="1">
      <alignment horizontal="center" vertical="center"/>
    </xf>
    <xf numFmtId="0" fontId="48" fillId="0" borderId="0" xfId="57" applyFont="1"/>
    <xf numFmtId="49" fontId="7" fillId="62" borderId="32" xfId="75" applyNumberFormat="1" applyFont="1" applyFill="1" applyBorder="1" applyAlignment="1">
      <alignment horizontal="center" vertical="center" wrapText="1"/>
    </xf>
    <xf numFmtId="0" fontId="7" fillId="62" borderId="43" xfId="75" applyFont="1" applyFill="1" applyBorder="1" applyAlignment="1">
      <alignment vertical="center"/>
    </xf>
    <xf numFmtId="0" fontId="7" fillId="62" borderId="35" xfId="75" applyFont="1" applyFill="1" applyBorder="1" applyAlignment="1">
      <alignment vertical="center"/>
    </xf>
    <xf numFmtId="165" fontId="16" fillId="62" borderId="48" xfId="75" applyNumberFormat="1" applyFont="1" applyFill="1" applyBorder="1" applyAlignment="1">
      <alignment vertical="center"/>
    </xf>
    <xf numFmtId="0" fontId="7" fillId="62" borderId="28" xfId="75" applyFont="1" applyFill="1" applyBorder="1" applyAlignment="1">
      <alignment vertical="center"/>
    </xf>
    <xf numFmtId="165" fontId="14" fillId="62" borderId="28" xfId="75" applyNumberFormat="1" applyFont="1" applyFill="1" applyBorder="1" applyAlignment="1">
      <alignment vertical="center"/>
    </xf>
    <xf numFmtId="0" fontId="6" fillId="62" borderId="28" xfId="75" applyFont="1" applyFill="1" applyBorder="1" applyAlignment="1">
      <alignment vertical="center"/>
    </xf>
    <xf numFmtId="0" fontId="6" fillId="62" borderId="49" xfId="75" applyFont="1" applyFill="1" applyBorder="1" applyAlignment="1">
      <alignment vertical="center"/>
    </xf>
    <xf numFmtId="165" fontId="7" fillId="62" borderId="39" xfId="75" applyNumberFormat="1" applyFont="1" applyFill="1" applyBorder="1" applyAlignment="1">
      <alignment vertical="center"/>
    </xf>
    <xf numFmtId="167" fontId="7" fillId="62" borderId="40" xfId="75" applyNumberFormat="1" applyFont="1" applyFill="1" applyBorder="1" applyAlignment="1">
      <alignment horizontal="right" vertical="center"/>
    </xf>
    <xf numFmtId="167" fontId="7" fillId="62" borderId="37" xfId="75" applyNumberFormat="1" applyFont="1" applyFill="1" applyBorder="1" applyAlignment="1">
      <alignment horizontal="right" vertical="center"/>
    </xf>
    <xf numFmtId="167" fontId="6" fillId="62" borderId="30" xfId="75" applyNumberFormat="1" applyFont="1" applyFill="1" applyBorder="1" applyAlignment="1">
      <alignment horizontal="right" vertical="center"/>
    </xf>
    <xf numFmtId="167" fontId="6" fillId="62" borderId="37" xfId="75" applyNumberFormat="1" applyFont="1" applyFill="1" applyBorder="1" applyAlignment="1">
      <alignment horizontal="right" vertical="center"/>
    </xf>
    <xf numFmtId="167" fontId="7" fillId="62" borderId="46" xfId="75" applyNumberFormat="1" applyFont="1" applyFill="1" applyBorder="1" applyAlignment="1">
      <alignment horizontal="right" vertical="center"/>
    </xf>
    <xf numFmtId="165" fontId="14" fillId="62" borderId="28" xfId="75" applyNumberFormat="1" applyFont="1" applyFill="1" applyBorder="1" applyAlignment="1">
      <alignment horizontal="right" vertical="center"/>
    </xf>
    <xf numFmtId="165" fontId="14" fillId="62" borderId="41" xfId="75" applyNumberFormat="1" applyFont="1" applyFill="1" applyBorder="1" applyAlignment="1">
      <alignment horizontal="right" vertical="center"/>
    </xf>
    <xf numFmtId="165" fontId="17" fillId="61" borderId="71" xfId="75" applyNumberFormat="1" applyFont="1" applyFill="1" applyBorder="1" applyAlignment="1">
      <alignment vertical="center"/>
    </xf>
    <xf numFmtId="165" fontId="17" fillId="61" borderId="30" xfId="75" applyNumberFormat="1" applyFont="1" applyFill="1" applyBorder="1" applyAlignment="1">
      <alignment vertical="center"/>
    </xf>
    <xf numFmtId="165" fontId="15" fillId="61" borderId="30" xfId="75" applyNumberFormat="1" applyFont="1" applyFill="1" applyBorder="1" applyAlignment="1">
      <alignment horizontal="right" vertical="center"/>
    </xf>
    <xf numFmtId="9" fontId="15" fillId="61" borderId="30" xfId="75" applyNumberFormat="1" applyFont="1" applyFill="1" applyBorder="1" applyAlignment="1">
      <alignment horizontal="right" vertical="center"/>
    </xf>
    <xf numFmtId="165" fontId="15" fillId="61" borderId="30" xfId="75" applyNumberFormat="1" applyFont="1" applyFill="1" applyBorder="1" applyAlignment="1">
      <alignment vertical="center"/>
    </xf>
    <xf numFmtId="165" fontId="15" fillId="61" borderId="72" xfId="75" applyNumberFormat="1" applyFont="1" applyFill="1" applyBorder="1" applyAlignment="1">
      <alignment horizontal="right" vertical="center"/>
    </xf>
    <xf numFmtId="165" fontId="15" fillId="61" borderId="46" xfId="75" applyNumberFormat="1" applyFont="1" applyFill="1" applyBorder="1" applyAlignment="1">
      <alignment vertical="center"/>
    </xf>
    <xf numFmtId="165" fontId="15" fillId="61" borderId="41" xfId="75" applyNumberFormat="1" applyFont="1" applyFill="1" applyBorder="1" applyAlignment="1">
      <alignment horizontal="right" vertical="center"/>
    </xf>
    <xf numFmtId="49" fontId="9" fillId="29" borderId="33" xfId="75" applyNumberFormat="1" applyFont="1" applyFill="1" applyBorder="1" applyAlignment="1">
      <alignment horizontal="center" vertical="center" wrapText="1"/>
    </xf>
    <xf numFmtId="165" fontId="17" fillId="29" borderId="34" xfId="75" applyNumberFormat="1" applyFont="1" applyFill="1" applyBorder="1" applyAlignment="1">
      <alignment vertical="center"/>
    </xf>
    <xf numFmtId="165" fontId="17" fillId="29" borderId="48" xfId="77" applyNumberFormat="1" applyFont="1" applyFill="1" applyBorder="1" applyAlignment="1">
      <alignment vertical="center"/>
    </xf>
    <xf numFmtId="165" fontId="17" fillId="29" borderId="28" xfId="75" applyNumberFormat="1" applyFont="1" applyFill="1" applyBorder="1" applyAlignment="1">
      <alignment vertical="center"/>
    </xf>
    <xf numFmtId="165" fontId="15" fillId="29" borderId="28" xfId="75" applyNumberFormat="1" applyFont="1" applyFill="1" applyBorder="1" applyAlignment="1">
      <alignment vertical="center"/>
    </xf>
    <xf numFmtId="165" fontId="15" fillId="29" borderId="28" xfId="75" applyNumberFormat="1" applyFont="1" applyFill="1" applyBorder="1" applyAlignment="1">
      <alignment horizontal="right" vertical="center"/>
    </xf>
    <xf numFmtId="165" fontId="15" fillId="29" borderId="49" xfId="75" applyNumberFormat="1" applyFont="1" applyFill="1" applyBorder="1" applyAlignment="1">
      <alignment horizontal="right" vertical="center"/>
    </xf>
    <xf numFmtId="165" fontId="17" fillId="29" borderId="34" xfId="77" applyNumberFormat="1" applyFont="1" applyFill="1" applyBorder="1" applyAlignment="1">
      <alignment vertical="center"/>
    </xf>
    <xf numFmtId="165" fontId="17" fillId="29" borderId="34" xfId="75" applyNumberFormat="1" applyFont="1" applyFill="1" applyBorder="1" applyAlignment="1">
      <alignment horizontal="right" vertical="center"/>
    </xf>
    <xf numFmtId="165" fontId="17" fillId="29" borderId="48" xfId="75" applyNumberFormat="1" applyFont="1" applyFill="1" applyBorder="1" applyAlignment="1">
      <alignment horizontal="right" vertical="center"/>
    </xf>
    <xf numFmtId="165" fontId="15" fillId="29" borderId="46" xfId="75" applyNumberFormat="1" applyFont="1" applyFill="1" applyBorder="1" applyAlignment="1">
      <alignment horizontal="right" vertical="center"/>
    </xf>
    <xf numFmtId="165" fontId="15" fillId="29" borderId="41" xfId="235" applyNumberFormat="1" applyFont="1" applyFill="1" applyBorder="1" applyAlignment="1">
      <alignment horizontal="right" vertical="center"/>
    </xf>
    <xf numFmtId="49" fontId="7" fillId="63" borderId="32" xfId="75" applyNumberFormat="1" applyFont="1" applyFill="1" applyBorder="1" applyAlignment="1">
      <alignment horizontal="center" vertical="center" wrapText="1"/>
    </xf>
    <xf numFmtId="0" fontId="7" fillId="63" borderId="43" xfId="75" applyFont="1" applyFill="1" applyBorder="1" applyAlignment="1">
      <alignment vertical="center"/>
    </xf>
    <xf numFmtId="0" fontId="7" fillId="63" borderId="35" xfId="75" applyFont="1" applyFill="1" applyBorder="1" applyAlignment="1">
      <alignment vertical="center"/>
    </xf>
    <xf numFmtId="165" fontId="16" fillId="63" borderId="48" xfId="75" applyNumberFormat="1" applyFont="1" applyFill="1" applyBorder="1" applyAlignment="1">
      <alignment vertical="center"/>
    </xf>
    <xf numFmtId="0" fontId="7" fillId="63" borderId="28" xfId="75" applyFont="1" applyFill="1" applyBorder="1" applyAlignment="1">
      <alignment vertical="center"/>
    </xf>
    <xf numFmtId="165" fontId="14" fillId="63" borderId="28" xfId="75" applyNumberFormat="1" applyFont="1" applyFill="1" applyBorder="1" applyAlignment="1">
      <alignment vertical="center"/>
    </xf>
    <xf numFmtId="0" fontId="6" fillId="63" borderId="28" xfId="75" applyFont="1" applyFill="1" applyBorder="1" applyAlignment="1">
      <alignment vertical="center"/>
    </xf>
    <xf numFmtId="0" fontId="6" fillId="63" borderId="49" xfId="75" applyFont="1" applyFill="1" applyBorder="1" applyAlignment="1">
      <alignment vertical="center"/>
    </xf>
    <xf numFmtId="165" fontId="7" fillId="63" borderId="39" xfId="75" applyNumberFormat="1" applyFont="1" applyFill="1" applyBorder="1" applyAlignment="1">
      <alignment vertical="center"/>
    </xf>
    <xf numFmtId="167" fontId="7" fillId="63" borderId="40" xfId="75" applyNumberFormat="1" applyFont="1" applyFill="1" applyBorder="1" applyAlignment="1">
      <alignment horizontal="right" vertical="center"/>
    </xf>
    <xf numFmtId="167" fontId="7" fillId="63" borderId="37" xfId="75" applyNumberFormat="1" applyFont="1" applyFill="1" applyBorder="1" applyAlignment="1">
      <alignment horizontal="right" vertical="center"/>
    </xf>
    <xf numFmtId="167" fontId="6" fillId="63" borderId="30" xfId="75" applyNumberFormat="1" applyFont="1" applyFill="1" applyBorder="1" applyAlignment="1">
      <alignment horizontal="right" vertical="center"/>
    </xf>
    <xf numFmtId="167" fontId="6" fillId="63" borderId="37" xfId="75" applyNumberFormat="1" applyFont="1" applyFill="1" applyBorder="1" applyAlignment="1">
      <alignment horizontal="right" vertical="center"/>
    </xf>
    <xf numFmtId="167" fontId="7" fillId="63" borderId="46" xfId="75" applyNumberFormat="1" applyFont="1" applyFill="1" applyBorder="1" applyAlignment="1">
      <alignment horizontal="right" vertical="center"/>
    </xf>
    <xf numFmtId="165" fontId="14" fillId="63" borderId="28" xfId="75" applyNumberFormat="1" applyFont="1" applyFill="1" applyBorder="1" applyAlignment="1">
      <alignment horizontal="right" vertical="center"/>
    </xf>
    <xf numFmtId="165" fontId="14" fillId="63" borderId="41" xfId="75" applyNumberFormat="1" applyFont="1" applyFill="1" applyBorder="1" applyAlignment="1">
      <alignment horizontal="right" vertical="center"/>
    </xf>
    <xf numFmtId="49" fontId="9" fillId="63" borderId="33" xfId="75" applyNumberFormat="1" applyFont="1" applyFill="1" applyBorder="1" applyAlignment="1">
      <alignment horizontal="center" vertical="center" wrapText="1"/>
    </xf>
    <xf numFmtId="165" fontId="17" fillId="63" borderId="34" xfId="75" applyNumberFormat="1" applyFont="1" applyFill="1" applyBorder="1" applyAlignment="1">
      <alignment vertical="center"/>
    </xf>
    <xf numFmtId="165" fontId="17" fillId="63" borderId="48" xfId="77" applyNumberFormat="1" applyFont="1" applyFill="1" applyBorder="1" applyAlignment="1">
      <alignment vertical="center"/>
    </xf>
    <xf numFmtId="165" fontId="17" fillId="63" borderId="28" xfId="75" applyNumberFormat="1" applyFont="1" applyFill="1" applyBorder="1" applyAlignment="1">
      <alignment vertical="center"/>
    </xf>
    <xf numFmtId="165" fontId="15" fillId="63" borderId="28" xfId="75" applyNumberFormat="1" applyFont="1" applyFill="1" applyBorder="1" applyAlignment="1">
      <alignment vertical="center"/>
    </xf>
    <xf numFmtId="165" fontId="15" fillId="63" borderId="28" xfId="75" applyNumberFormat="1" applyFont="1" applyFill="1" applyBorder="1" applyAlignment="1">
      <alignment horizontal="right" vertical="center"/>
    </xf>
    <xf numFmtId="165" fontId="15" fillId="63" borderId="49" xfId="75" applyNumberFormat="1" applyFont="1" applyFill="1" applyBorder="1" applyAlignment="1">
      <alignment horizontal="right" vertical="center"/>
    </xf>
    <xf numFmtId="165" fontId="17" fillId="63" borderId="34" xfId="77" applyNumberFormat="1" applyFont="1" applyFill="1" applyBorder="1" applyAlignment="1">
      <alignment vertical="center"/>
    </xf>
    <xf numFmtId="165" fontId="17" fillId="63" borderId="34" xfId="75" applyNumberFormat="1" applyFont="1" applyFill="1" applyBorder="1" applyAlignment="1">
      <alignment horizontal="right" vertical="center"/>
    </xf>
    <xf numFmtId="165" fontId="17" fillId="63" borderId="48" xfId="75" applyNumberFormat="1" applyFont="1" applyFill="1" applyBorder="1" applyAlignment="1">
      <alignment horizontal="right" vertical="center"/>
    </xf>
    <xf numFmtId="165" fontId="15" fillId="63" borderId="46" xfId="75" applyNumberFormat="1" applyFont="1" applyFill="1" applyBorder="1" applyAlignment="1">
      <alignment horizontal="right" vertical="center"/>
    </xf>
    <xf numFmtId="165" fontId="15" fillId="63" borderId="41" xfId="235" applyNumberFormat="1" applyFont="1" applyFill="1" applyBorder="1" applyAlignment="1">
      <alignment horizontal="right" vertical="center"/>
    </xf>
    <xf numFmtId="0" fontId="14" fillId="0" borderId="14" xfId="57" applyFont="1" applyFill="1" applyBorder="1" applyAlignment="1">
      <alignment vertical="center"/>
    </xf>
    <xf numFmtId="4" fontId="14" fillId="0" borderId="12" xfId="57" applyNumberFormat="1" applyFont="1" applyFill="1" applyBorder="1" applyAlignment="1">
      <alignment horizontal="right" vertical="center" wrapText="1"/>
    </xf>
    <xf numFmtId="165" fontId="15" fillId="0" borderId="13" xfId="57" applyNumberFormat="1" applyFont="1" applyFill="1" applyBorder="1" applyAlignment="1">
      <alignment horizontal="right" vertical="center"/>
    </xf>
    <xf numFmtId="0" fontId="19" fillId="0" borderId="25" xfId="0" applyFont="1" applyFill="1" applyBorder="1" applyAlignment="1"/>
    <xf numFmtId="165" fontId="4" fillId="0" borderId="47" xfId="57" applyNumberFormat="1" applyFont="1" applyFill="1" applyBorder="1" applyAlignment="1">
      <alignment horizontal="right" vertical="center"/>
    </xf>
    <xf numFmtId="165" fontId="15" fillId="0" borderId="42" xfId="57" applyNumberFormat="1" applyFont="1" applyFill="1" applyBorder="1" applyAlignment="1">
      <alignment horizontal="right" vertical="center"/>
    </xf>
    <xf numFmtId="165" fontId="15" fillId="0" borderId="21" xfId="57" applyNumberFormat="1" applyFont="1" applyFill="1" applyBorder="1" applyAlignment="1">
      <alignment horizontal="right" vertical="center"/>
    </xf>
    <xf numFmtId="0" fontId="15" fillId="61" borderId="30" xfId="75" applyNumberFormat="1" applyFont="1" applyFill="1" applyBorder="1" applyAlignment="1">
      <alignment horizontal="right" vertical="center"/>
    </xf>
    <xf numFmtId="0" fontId="15" fillId="63" borderId="28" xfId="75" applyNumberFormat="1" applyFont="1" applyFill="1" applyBorder="1" applyAlignment="1">
      <alignment horizontal="right" vertical="center"/>
    </xf>
    <xf numFmtId="0" fontId="15" fillId="29" borderId="28" xfId="75" applyNumberFormat="1" applyFont="1" applyFill="1" applyBorder="1" applyAlignment="1">
      <alignment vertical="center"/>
    </xf>
    <xf numFmtId="0" fontId="15" fillId="29" borderId="28" xfId="75" applyNumberFormat="1" applyFont="1" applyFill="1" applyBorder="1" applyAlignment="1">
      <alignment horizontal="right" vertical="center"/>
    </xf>
    <xf numFmtId="0" fontId="44" fillId="27" borderId="0" xfId="57" applyFont="1" applyFill="1" applyBorder="1" applyAlignment="1">
      <alignment horizontal="left" vertical="center"/>
    </xf>
    <xf numFmtId="0" fontId="44" fillId="27" borderId="45" xfId="57" applyFont="1" applyFill="1" applyBorder="1" applyAlignment="1">
      <alignment horizontal="left" vertical="center"/>
    </xf>
    <xf numFmtId="0" fontId="44" fillId="24" borderId="0" xfId="75" applyFont="1" applyFill="1" applyBorder="1" applyAlignment="1">
      <alignment horizontal="left" vertical="center" wrapText="1"/>
    </xf>
    <xf numFmtId="0" fontId="47" fillId="0" borderId="0" xfId="44" applyFont="1"/>
    <xf numFmtId="0" fontId="7" fillId="0" borderId="0" xfId="79" applyFont="1" applyFill="1" applyBorder="1" applyAlignment="1">
      <alignment horizontal="center" vertical="center"/>
    </xf>
    <xf numFmtId="0" fontId="42" fillId="0" borderId="0" xfId="44" applyFont="1" applyBorder="1" applyAlignment="1">
      <alignment horizontal="left" vertical="center" wrapText="1"/>
    </xf>
    <xf numFmtId="0" fontId="43" fillId="0" borderId="0" xfId="44" applyFont="1" applyBorder="1" applyAlignment="1">
      <alignment horizontal="left" vertical="center" wrapText="1"/>
    </xf>
    <xf numFmtId="0" fontId="42" fillId="0" borderId="0" xfId="44" applyFont="1" applyFill="1" applyBorder="1" applyAlignment="1">
      <alignment horizontal="left" vertical="center" wrapText="1"/>
    </xf>
    <xf numFmtId="0" fontId="44" fillId="28" borderId="0" xfId="59" applyFont="1" applyFill="1" applyBorder="1" applyAlignment="1">
      <alignment horizontal="left" vertical="center"/>
    </xf>
    <xf numFmtId="0" fontId="44" fillId="28" borderId="45" xfId="59" applyFont="1" applyFill="1" applyBorder="1" applyAlignment="1">
      <alignment horizontal="left" vertical="center"/>
    </xf>
    <xf numFmtId="0" fontId="48" fillId="0" borderId="0" xfId="59" applyFont="1" applyBorder="1" applyAlignment="1">
      <alignment horizontal="left"/>
    </xf>
    <xf numFmtId="0" fontId="48" fillId="0" borderId="0" xfId="59" applyFont="1" applyBorder="1" applyAlignment="1">
      <alignment horizontal="left" vertical="center" wrapText="1"/>
    </xf>
    <xf numFmtId="0" fontId="14" fillId="0" borderId="0" xfId="57" applyFont="1" applyBorder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6" fillId="0" borderId="0" xfId="57" applyAlignment="1">
      <alignment horizontal="center"/>
    </xf>
    <xf numFmtId="0" fontId="42" fillId="0" borderId="25" xfId="57" applyFont="1" applyBorder="1" applyAlignment="1">
      <alignment horizontal="left" vertical="center" wrapText="1"/>
    </xf>
    <xf numFmtId="0" fontId="42" fillId="0" borderId="0" xfId="57" applyFont="1" applyBorder="1" applyAlignment="1">
      <alignment horizontal="left" vertical="center" wrapText="1"/>
    </xf>
    <xf numFmtId="165" fontId="70" fillId="0" borderId="0" xfId="235" applyNumberFormat="1" applyFont="1"/>
    <xf numFmtId="165" fontId="15" fillId="29" borderId="28" xfId="235" applyNumberFormat="1" applyFont="1" applyFill="1" applyBorder="1" applyAlignment="1">
      <alignment vertical="center"/>
    </xf>
    <xf numFmtId="0" fontId="6" fillId="0" borderId="0" xfId="57" applyAlignment="1">
      <alignment horizontal="right"/>
    </xf>
    <xf numFmtId="165" fontId="6" fillId="0" borderId="0" xfId="57" applyNumberFormat="1"/>
    <xf numFmtId="165" fontId="43" fillId="0" borderId="0" xfId="235" applyNumberFormat="1" applyFont="1"/>
    <xf numFmtId="167" fontId="42" fillId="0" borderId="0" xfId="44" applyNumberFormat="1" applyFont="1"/>
    <xf numFmtId="9" fontId="42" fillId="0" borderId="0" xfId="235" applyFont="1"/>
    <xf numFmtId="165" fontId="15" fillId="61" borderId="30" xfId="235" applyNumberFormat="1" applyFont="1" applyFill="1" applyBorder="1" applyAlignment="1">
      <alignment vertical="center"/>
    </xf>
    <xf numFmtId="0" fontId="72" fillId="0" borderId="0" xfId="0" applyFont="1"/>
  </cellXfs>
  <cellStyles count="238">
    <cellStyle name="100" xfId="1"/>
    <cellStyle name="20% - Акцент1 2" xfId="2"/>
    <cellStyle name="20% - Акцент1 2 2" xfId="96"/>
    <cellStyle name="20% - Акцент1 2 3" xfId="181"/>
    <cellStyle name="20% - Акцент1 3" xfId="97"/>
    <cellStyle name="20% - Акцент2 2" xfId="3"/>
    <cellStyle name="20% - Акцент2 2 2" xfId="98"/>
    <cellStyle name="20% - Акцент2 2 3" xfId="182"/>
    <cellStyle name="20% - Акцент2 3" xfId="99"/>
    <cellStyle name="20% - Акцент3 2" xfId="4"/>
    <cellStyle name="20% - Акцент3 2 2" xfId="100"/>
    <cellStyle name="20% - Акцент3 2 3" xfId="183"/>
    <cellStyle name="20% - Акцент3 3" xfId="101"/>
    <cellStyle name="20% - Акцент4 2" xfId="5"/>
    <cellStyle name="20% - Акцент4 2 2" xfId="102"/>
    <cellStyle name="20% - Акцент4 2 3" xfId="184"/>
    <cellStyle name="20% - Акцент4 3" xfId="103"/>
    <cellStyle name="20% - Акцент5 2" xfId="6"/>
    <cellStyle name="20% - Акцент5 2 2" xfId="104"/>
    <cellStyle name="20% - Акцент5 2 3" xfId="185"/>
    <cellStyle name="20% - Акцент5 3" xfId="105"/>
    <cellStyle name="20% - Акцент6 2" xfId="7"/>
    <cellStyle name="20% - Акцент6 2 2" xfId="106"/>
    <cellStyle name="20% - Акцент6 2 3" xfId="186"/>
    <cellStyle name="20% - Акцент6 3" xfId="107"/>
    <cellStyle name="40% - Акцент1 2" xfId="8"/>
    <cellStyle name="40% - Акцент1 2 2" xfId="108"/>
    <cellStyle name="40% - Акцент1 2 3" xfId="187"/>
    <cellStyle name="40% - Акцент1 3" xfId="109"/>
    <cellStyle name="40% - Акцент2 2" xfId="9"/>
    <cellStyle name="40% - Акцент2 2 2" xfId="110"/>
    <cellStyle name="40% - Акцент2 2 3" xfId="188"/>
    <cellStyle name="40% - Акцент2 3" xfId="111"/>
    <cellStyle name="40% - Акцент3 2" xfId="10"/>
    <cellStyle name="40% - Акцент3 2 2" xfId="112"/>
    <cellStyle name="40% - Акцент3 2 3" xfId="189"/>
    <cellStyle name="40% - Акцент3 3" xfId="113"/>
    <cellStyle name="40% - Акцент4 2" xfId="11"/>
    <cellStyle name="40% - Акцент4 2 2" xfId="114"/>
    <cellStyle name="40% - Акцент4 2 3" xfId="190"/>
    <cellStyle name="40% - Акцент4 3" xfId="115"/>
    <cellStyle name="40% - Акцент5 2" xfId="12"/>
    <cellStyle name="40% - Акцент5 2 2" xfId="116"/>
    <cellStyle name="40% - Акцент5 2 3" xfId="191"/>
    <cellStyle name="40% - Акцент5 3" xfId="117"/>
    <cellStyle name="40% - Акцент6 2" xfId="13"/>
    <cellStyle name="40% - Акцент6 2 2" xfId="118"/>
    <cellStyle name="40% - Акцент6 2 3" xfId="192"/>
    <cellStyle name="40% - Акцент6 3" xfId="119"/>
    <cellStyle name="60% - Акцент1 2" xfId="14"/>
    <cellStyle name="60% - Акцент1 2 2" xfId="120"/>
    <cellStyle name="60% - Акцент1 2 3" xfId="193"/>
    <cellStyle name="60% - Акцент1 3" xfId="121"/>
    <cellStyle name="60% - Акцент2 2" xfId="15"/>
    <cellStyle name="60% - Акцент2 2 2" xfId="122"/>
    <cellStyle name="60% - Акцент2 2 3" xfId="194"/>
    <cellStyle name="60% - Акцент2 3" xfId="123"/>
    <cellStyle name="60% - Акцент3 2" xfId="16"/>
    <cellStyle name="60% - Акцент3 2 2" xfId="124"/>
    <cellStyle name="60% - Акцент3 2 3" xfId="195"/>
    <cellStyle name="60% - Акцент3 3" xfId="125"/>
    <cellStyle name="60% - Акцент4 2" xfId="17"/>
    <cellStyle name="60% - Акцент4 2 2" xfId="126"/>
    <cellStyle name="60% - Акцент4 2 3" xfId="196"/>
    <cellStyle name="60% - Акцент4 3" xfId="127"/>
    <cellStyle name="60% - Акцент5 2" xfId="18"/>
    <cellStyle name="60% - Акцент5 2 2" xfId="128"/>
    <cellStyle name="60% - Акцент5 2 3" xfId="197"/>
    <cellStyle name="60% - Акцент5 3" xfId="129"/>
    <cellStyle name="60% - Акцент6 2" xfId="19"/>
    <cellStyle name="60% - Акцент6 2 2" xfId="130"/>
    <cellStyle name="60% - Акцент6 2 3" xfId="198"/>
    <cellStyle name="60% - Акцент6 3" xfId="131"/>
    <cellStyle name="Comma [0]" xfId="20"/>
    <cellStyle name="Comma [0] 2" xfId="199"/>
    <cellStyle name="Currency [0]" xfId="21"/>
    <cellStyle name="Currency [0] 2" xfId="200"/>
    <cellStyle name="Hyperlink 2" xfId="210"/>
    <cellStyle name="Normal 2" xfId="132"/>
    <cellStyle name="Normal 3" xfId="180"/>
    <cellStyle name="Normal 4" xfId="85"/>
    <cellStyle name="normální_Bilancování 2005Q4 - final" xfId="95"/>
    <cellStyle name="Percent 2" xfId="225"/>
    <cellStyle name="Percent 3" xfId="88"/>
    <cellStyle name="Акцент1 2" xfId="22"/>
    <cellStyle name="Акцент1 2 2" xfId="133"/>
    <cellStyle name="Акцент1 2 3" xfId="201"/>
    <cellStyle name="Акцент1 3" xfId="134"/>
    <cellStyle name="Акцент2 2" xfId="23"/>
    <cellStyle name="Акцент2 2 2" xfId="135"/>
    <cellStyle name="Акцент2 2 3" xfId="202"/>
    <cellStyle name="Акцент2 3" xfId="136"/>
    <cellStyle name="Акцент3 2" xfId="24"/>
    <cellStyle name="Акцент3 2 2" xfId="137"/>
    <cellStyle name="Акцент3 2 3" xfId="203"/>
    <cellStyle name="Акцент3 3" xfId="138"/>
    <cellStyle name="Акцент4 2" xfId="25"/>
    <cellStyle name="Акцент4 2 2" xfId="139"/>
    <cellStyle name="Акцент4 2 3" xfId="204"/>
    <cellStyle name="Акцент4 3" xfId="140"/>
    <cellStyle name="Акцент5 2" xfId="26"/>
    <cellStyle name="Акцент5 2 2" xfId="141"/>
    <cellStyle name="Акцент5 2 3" xfId="205"/>
    <cellStyle name="Акцент5 3" xfId="142"/>
    <cellStyle name="Акцент6 2" xfId="27"/>
    <cellStyle name="Акцент6 2 2" xfId="143"/>
    <cellStyle name="Акцент6 2 3" xfId="206"/>
    <cellStyle name="Акцент6 3" xfId="144"/>
    <cellStyle name="Ввод  2" xfId="28"/>
    <cellStyle name="Ввод  2 2" xfId="145"/>
    <cellStyle name="Ввод  2 3" xfId="207"/>
    <cellStyle name="Ввод  3" xfId="146"/>
    <cellStyle name="Вывод 2" xfId="29"/>
    <cellStyle name="Вывод 2 2" xfId="147"/>
    <cellStyle name="Вывод 2 3" xfId="208"/>
    <cellStyle name="Вывод 3" xfId="148"/>
    <cellStyle name="Вычисление 2" xfId="30"/>
    <cellStyle name="Вычисление 2 2" xfId="149"/>
    <cellStyle name="Вычисление 2 3" xfId="209"/>
    <cellStyle name="Вычисление 3" xfId="150"/>
    <cellStyle name="Гиперссылка" xfId="31" builtinId="8"/>
    <cellStyle name="Гиперссылка 2" xfId="32"/>
    <cellStyle name="Гиперссылка 3" xfId="33"/>
    <cellStyle name="Гиперссылка 4" xfId="78"/>
    <cellStyle name="Заголовки до таблиць в бюлетень" xfId="34"/>
    <cellStyle name="Заголовок 1 2" xfId="35"/>
    <cellStyle name="Заголовок 1 2 2" xfId="151"/>
    <cellStyle name="Заголовок 1 2 3" xfId="211"/>
    <cellStyle name="Заголовок 1 3" xfId="152"/>
    <cellStyle name="Заголовок 2 2" xfId="36"/>
    <cellStyle name="Заголовок 2 2 2" xfId="153"/>
    <cellStyle name="Заголовок 2 2 3" xfId="212"/>
    <cellStyle name="Заголовок 2 3" xfId="154"/>
    <cellStyle name="Заголовок 3 2" xfId="37"/>
    <cellStyle name="Заголовок 3 2 2" xfId="155"/>
    <cellStyle name="Заголовок 3 2 3" xfId="213"/>
    <cellStyle name="Заголовок 3 3" xfId="156"/>
    <cellStyle name="Заголовок 4 2" xfId="38"/>
    <cellStyle name="Заголовок 4 2 2" xfId="157"/>
    <cellStyle name="Заголовок 4 2 3" xfId="214"/>
    <cellStyle name="Заголовок 4 3" xfId="158"/>
    <cellStyle name="Итог 2" xfId="39"/>
    <cellStyle name="Итог 2 2" xfId="159"/>
    <cellStyle name="Итог 2 3" xfId="215"/>
    <cellStyle name="Итог 3" xfId="160"/>
    <cellStyle name="Контрольная ячейка 2" xfId="40"/>
    <cellStyle name="Контрольная ячейка 2 2" xfId="161"/>
    <cellStyle name="Контрольная ячейка 2 3" xfId="216"/>
    <cellStyle name="Контрольная ячейка 3" xfId="162"/>
    <cellStyle name="Название 2" xfId="41"/>
    <cellStyle name="Нейтральный 2" xfId="42"/>
    <cellStyle name="Нейтральный 2 2" xfId="163"/>
    <cellStyle name="Нейтральный 2 3" xfId="217"/>
    <cellStyle name="Нейтральный 3" xfId="164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5"/>
    <cellStyle name="Обычный 2 5 2 2" xfId="230"/>
    <cellStyle name="Обычный 2 5 2 3" xfId="89"/>
    <cellStyle name="Обычный 2 5 3" xfId="79"/>
    <cellStyle name="Обычный 2 5 3 2" xfId="231"/>
    <cellStyle name="Обычный 2 5 3 3" xfId="90"/>
    <cellStyle name="Обычный 2 5 4" xfId="219"/>
    <cellStyle name="Обычный 2 5 5" xfId="86"/>
    <cellStyle name="Обычный 2 6" xfId="165"/>
    <cellStyle name="Обычный 2 7" xfId="218"/>
    <cellStyle name="Обычный 2 8" xfId="179"/>
    <cellStyle name="Обычный 2_2013_PR" xfId="48"/>
    <cellStyle name="Обычный 3" xfId="49"/>
    <cellStyle name="Обычный 3 2" xfId="166"/>
    <cellStyle name="Обычный 3 3" xfId="220"/>
    <cellStyle name="Обычный 4" xfId="50"/>
    <cellStyle name="Обычный 5" xfId="51"/>
    <cellStyle name="Обычный 5 2" xfId="52"/>
    <cellStyle name="Обычный 5 2 2" xfId="76"/>
    <cellStyle name="Обычный 5_РОБОЧИЙ_Q4_2013" xfId="80"/>
    <cellStyle name="Обычный 6" xfId="53"/>
    <cellStyle name="Обычный 7" xfId="54"/>
    <cellStyle name="Обычный 7 2" xfId="55"/>
    <cellStyle name="Обычный 7 2 2" xfId="82"/>
    <cellStyle name="Обычный 7 2 2 2" xfId="233"/>
    <cellStyle name="Обычный 7 2 2 3" xfId="92"/>
    <cellStyle name="Обычный 7 2 3" xfId="221"/>
    <cellStyle name="Обычный 7 2 4" xfId="87"/>
    <cellStyle name="Обычный 7 3" xfId="81"/>
    <cellStyle name="Обычный 7 3 2" xfId="232"/>
    <cellStyle name="Обычный 7 3 3" xfId="91"/>
    <cellStyle name="Обычный 8" xfId="56"/>
    <cellStyle name="Обычный_Q1 2010" xfId="57"/>
    <cellStyle name="Обычный_Q1 2010 2" xfId="58"/>
    <cellStyle name="Обычный_Q1 2011" xfId="94"/>
    <cellStyle name="Обычный_Аналіз_3q_09" xfId="59"/>
    <cellStyle name="Обычный_Аналіз_3q_09 2" xfId="236"/>
    <cellStyle name="Обычный_Исходники_Q4_2011" xfId="237"/>
    <cellStyle name="Обычный_Книга1" xfId="60"/>
    <cellStyle name="Плохой 2" xfId="61"/>
    <cellStyle name="Плохой 2 2" xfId="167"/>
    <cellStyle name="Плохой 2 3" xfId="222"/>
    <cellStyle name="Плохой 3" xfId="168"/>
    <cellStyle name="Пояснение 2" xfId="62"/>
    <cellStyle name="Пояснение 2 2" xfId="169"/>
    <cellStyle name="Пояснение 2 3" xfId="223"/>
    <cellStyle name="Пояснение 3" xfId="170"/>
    <cellStyle name="Примечание 2" xfId="63"/>
    <cellStyle name="Примечание 2 2" xfId="171"/>
    <cellStyle name="Примечание 2 3" xfId="224"/>
    <cellStyle name="Примечание 3" xfId="172"/>
    <cellStyle name="Процентный" xfId="235" builtinId="5"/>
    <cellStyle name="Процентный 2" xfId="64"/>
    <cellStyle name="Процентный 2 2" xfId="65"/>
    <cellStyle name="Процентный 2 3" xfId="77"/>
    <cellStyle name="Процентный 3" xfId="66"/>
    <cellStyle name="Процентный 4" xfId="67"/>
    <cellStyle name="Процентный 4 2" xfId="83"/>
    <cellStyle name="Связанная ячейка 2" xfId="68"/>
    <cellStyle name="Связанная ячейка 2 2" xfId="173"/>
    <cellStyle name="Связанная ячейка 2 3" xfId="226"/>
    <cellStyle name="Связанная ячейка 3" xfId="174"/>
    <cellStyle name="Текст предупреждения 2" xfId="69"/>
    <cellStyle name="Текст предупреждения 2 2" xfId="175"/>
    <cellStyle name="Текст предупреждения 2 3" xfId="227"/>
    <cellStyle name="Текст предупреждения 3" xfId="176"/>
    <cellStyle name="Тысячи [0]_MM95 (3)" xfId="70"/>
    <cellStyle name="Тысячи_MM95 (3)" xfId="71"/>
    <cellStyle name="Финансовый 2" xfId="72"/>
    <cellStyle name="Финансовый 2 2" xfId="84"/>
    <cellStyle name="Финансовый 2 2 2" xfId="234"/>
    <cellStyle name="Финансовый 2 2 3" xfId="93"/>
    <cellStyle name="Финансовый 2 3" xfId="228"/>
    <cellStyle name="Хороший 2" xfId="73"/>
    <cellStyle name="Хороший 2 2" xfId="177"/>
    <cellStyle name="Хороший 2 3" xfId="229"/>
    <cellStyle name="Хороший 3" xfId="178"/>
    <cellStyle name="Шапка" xfId="74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5877B0"/>
      <color rgb="FF58AA54"/>
      <color rgb="FF03B921"/>
      <color rgb="FF38B64A"/>
      <color rgb="FF8FC850"/>
      <color rgb="FF90BA44"/>
      <color rgb="FF6FCC22"/>
      <color rgb="FF8CAB53"/>
      <color rgb="FF5EC5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336886751773234"/>
          <c:y val="2.1671608075674149E-2"/>
          <c:w val="0.58396609540195588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2-й квартал 2023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8.3834886636992571E-4"/>
                  <c:y val="-1.0385583500208297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43515231114E-3"/>
                  <c:y val="5.302427000180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47949821282E-3"/>
                  <c:y val="4.46343046285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360636929314E-3"/>
                  <c:y val="5.53129473629667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України'!$J$3:$J$18</c:f>
              <c:strCache>
                <c:ptCount val="16"/>
                <c:pt idx="0">
                  <c:v>УБ (Україна)</c:v>
                </c:pt>
                <c:pt idx="1">
                  <c:v>HANG SENG (Гонконг)</c:v>
                </c:pt>
                <c:pt idx="2">
                  <c:v>SHANGHAI SE COMPOSITE (Китай)</c:v>
                </c:pt>
                <c:pt idx="3">
                  <c:v>FTSE 100 (Великобританія)</c:v>
                </c:pt>
                <c:pt idx="4">
                  <c:v>FTSE/JSE Africa All-Share Index (ПАР)</c:v>
                </c:pt>
                <c:pt idx="5">
                  <c:v>ПФТС (Україна)</c:v>
                </c:pt>
                <c:pt idx="6">
                  <c:v>CAC 40 (Франція)</c:v>
                </c:pt>
                <c:pt idx="7">
                  <c:v>DAX (ФРН)</c:v>
                </c:pt>
                <c:pt idx="8">
                  <c:v>DJIA (США)</c:v>
                </c:pt>
                <c:pt idx="9">
                  <c:v>S&amp;P 500 (США)</c:v>
                </c:pt>
                <c:pt idx="10">
                  <c:v>S&amp;P BSE SENSEX Index (Індія)</c:v>
                </c:pt>
                <c:pt idx="11">
                  <c:v>Cyprus SE General Index (Кіпр)</c:v>
                </c:pt>
                <c:pt idx="12">
                  <c:v>Ibovespa Sao Paulo SE Index (Бразилія)</c:v>
                </c:pt>
                <c:pt idx="13">
                  <c:v>WSE WIG 20 (Польща)</c:v>
                </c:pt>
                <c:pt idx="14">
                  <c:v>NIKKEI 225 (Японія)</c:v>
                </c:pt>
                <c:pt idx="15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України'!$K$3:$K$18</c:f>
              <c:numCache>
                <c:formatCode>0.0%</c:formatCode>
                <c:ptCount val="16"/>
                <c:pt idx="0">
                  <c:v>-0.32090752655992816</c:v>
                </c:pt>
                <c:pt idx="1">
                  <c:v>-7.2729019598423705E-2</c:v>
                </c:pt>
                <c:pt idx="2">
                  <c:v>-2.1632456017061541E-2</c:v>
                </c:pt>
                <c:pt idx="3">
                  <c:v>-1.3130688414437652E-2</c:v>
                </c:pt>
                <c:pt idx="4">
                  <c:v>-9.5058920367718791E-4</c:v>
                </c:pt>
                <c:pt idx="5">
                  <c:v>0</c:v>
                </c:pt>
                <c:pt idx="6">
                  <c:v>1.0607192460385217E-2</c:v>
                </c:pt>
                <c:pt idx="7">
                  <c:v>3.3211677898039804E-2</c:v>
                </c:pt>
                <c:pt idx="8">
                  <c:v>3.4063980597550891E-2</c:v>
                </c:pt>
                <c:pt idx="9">
                  <c:v>8.2999335654890816E-2</c:v>
                </c:pt>
                <c:pt idx="10">
                  <c:v>9.7082428118482111E-2</c:v>
                </c:pt>
                <c:pt idx="11">
                  <c:v>0.10832781926458068</c:v>
                </c:pt>
                <c:pt idx="12">
                  <c:v>0.15905428033552482</c:v>
                </c:pt>
                <c:pt idx="13">
                  <c:v>0.1716290601401147</c:v>
                </c:pt>
                <c:pt idx="14">
                  <c:v>0.18356948349373869</c:v>
                </c:pt>
                <c:pt idx="15">
                  <c:v>0.19659126561159201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України'!$L$2</c:f>
              <c:strCache>
                <c:ptCount val="1"/>
                <c:pt idx="0">
                  <c:v>2 роки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України'!$J$3:$J$18</c:f>
              <c:strCache>
                <c:ptCount val="16"/>
                <c:pt idx="0">
                  <c:v>УБ (Україна)</c:v>
                </c:pt>
                <c:pt idx="1">
                  <c:v>HANG SENG (Гонконг)</c:v>
                </c:pt>
                <c:pt idx="2">
                  <c:v>SHANGHAI SE COMPOSITE (Китай)</c:v>
                </c:pt>
                <c:pt idx="3">
                  <c:v>FTSE 100 (Великобританія)</c:v>
                </c:pt>
                <c:pt idx="4">
                  <c:v>FTSE/JSE Africa All-Share Index (ПАР)</c:v>
                </c:pt>
                <c:pt idx="5">
                  <c:v>ПФТС (Україна)</c:v>
                </c:pt>
                <c:pt idx="6">
                  <c:v>CAC 40 (Франція)</c:v>
                </c:pt>
                <c:pt idx="7">
                  <c:v>DAX (ФРН)</c:v>
                </c:pt>
                <c:pt idx="8">
                  <c:v>DJIA (США)</c:v>
                </c:pt>
                <c:pt idx="9">
                  <c:v>S&amp;P 500 (США)</c:v>
                </c:pt>
                <c:pt idx="10">
                  <c:v>S&amp;P BSE SENSEX Index (Індія)</c:v>
                </c:pt>
                <c:pt idx="11">
                  <c:v>Cyprus SE General Index (Кіпр)</c:v>
                </c:pt>
                <c:pt idx="12">
                  <c:v>Ibovespa Sao Paulo SE Index (Бразилія)</c:v>
                </c:pt>
                <c:pt idx="13">
                  <c:v>WSE WIG 20 (Польща)</c:v>
                </c:pt>
                <c:pt idx="14">
                  <c:v>NIKKEI 225 (Японія)</c:v>
                </c:pt>
                <c:pt idx="15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України'!$L$3:$L$18</c:f>
              <c:numCache>
                <c:formatCode>0.0%</c:formatCode>
                <c:ptCount val="16"/>
                <c:pt idx="0">
                  <c:v>-0.25956214502034292</c:v>
                </c:pt>
                <c:pt idx="1">
                  <c:v>-0.34381633102596609</c:v>
                </c:pt>
                <c:pt idx="2">
                  <c:v>-0.10835932278903981</c:v>
                </c:pt>
                <c:pt idx="3">
                  <c:v>7.0204206909585398E-2</c:v>
                </c:pt>
                <c:pt idx="4">
                  <c:v>0.14761171306805232</c:v>
                </c:pt>
                <c:pt idx="5">
                  <c:v>-4.5452132256013078E-2</c:v>
                </c:pt>
                <c:pt idx="6">
                  <c:v>0.13710099987246149</c:v>
                </c:pt>
                <c:pt idx="7">
                  <c:v>3.9717881094891272E-2</c:v>
                </c:pt>
                <c:pt idx="8">
                  <c:v>-2.7508143610421865E-3</c:v>
                </c:pt>
                <c:pt idx="9">
                  <c:v>3.5574171029668422E-2</c:v>
                </c:pt>
                <c:pt idx="10">
                  <c:v>0.23314059049161151</c:v>
                </c:pt>
                <c:pt idx="11">
                  <c:v>0.77597697667373544</c:v>
                </c:pt>
                <c:pt idx="12">
                  <c:v>-6.872699656234893E-2</c:v>
                </c:pt>
                <c:pt idx="13">
                  <c:v>-7.1235704851672965E-2</c:v>
                </c:pt>
                <c:pt idx="14">
                  <c:v>0.15273623874799291</c:v>
                </c:pt>
                <c:pt idx="15">
                  <c:v>3.2460666204638953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911126240"/>
        <c:axId val="911130160"/>
      </c:barChart>
      <c:catAx>
        <c:axId val="9111262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111301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11130160"/>
        <c:scaling>
          <c:orientation val="minMax"/>
          <c:max val="0.9"/>
          <c:min val="-0.4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11126240"/>
        <c:crosses val="autoZero"/>
        <c:crossBetween val="between"/>
        <c:majorUnit val="0.1500000000000000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3339744118105"/>
          <c:y val="0.94579403807791618"/>
          <c:w val="0.35739893092532049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870004467596111"/>
          <c:y val="0.1830032764775959"/>
          <c:w val="0.60392486378437626"/>
          <c:h val="0.67240287950555733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617330994576503E-2"/>
                  <c:y val="-3.1891565872379764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'КУА-АНПФ &amp; ІСІ-НПФ-СК в упр-ні'!$C$2:$D$2</c:f>
            </c:multiLvlStrRef>
          </c:cat>
          <c:val>
            <c:numRef>
              <c:f>'КУА-АНПФ &amp; ІСІ-НПФ-СК в упр-ні'!$C$15:$D$15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3994810956125E-2"/>
          <c:y val="1.7920436993764652E-2"/>
          <c:w val="0.88142303168689307"/>
          <c:h val="0.52549203560555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'КУА-АНПФ &amp; ІСІ-НПФ-СК в упр-ні'!$B$2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упр-ні'!$B$3:$B$15</c:f>
              <c:numCache>
                <c:formatCode>General</c:formatCode>
                <c:ptCount val="5"/>
                <c:pt idx="0">
                  <c:v>307</c:v>
                </c:pt>
                <c:pt idx="1">
                  <c:v>308</c:v>
                </c:pt>
                <c:pt idx="2">
                  <c:v>300</c:v>
                </c:pt>
                <c:pt idx="3">
                  <c:v>299</c:v>
                </c:pt>
                <c:pt idx="4">
                  <c:v>294</c:v>
                </c:pt>
              </c:numCache>
            </c:numRef>
          </c:val>
        </c:ser>
        <c:ser>
          <c:idx val="4"/>
          <c:order val="1"/>
          <c:tx>
            <c:strRef>
              <c:f>'КУА-АНПФ &amp; ІСІ-НПФ-СК в упр-ні'!$C$2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упр-ні'!$C$3:$C$15</c:f>
            </c:numRef>
          </c:val>
        </c:ser>
        <c:ser>
          <c:idx val="2"/>
          <c:order val="3"/>
          <c:tx>
            <c:strRef>
              <c:f>'КУА-АНПФ &amp; ІСІ-НПФ-СК в упр-ні'!$G$2</c:f>
              <c:strCache>
                <c:ptCount val="1"/>
                <c:pt idx="0">
                  <c:v>Кількість ІСІ в управлінні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упр-ні'!$G$3:$G$14</c:f>
            </c:numRef>
          </c:val>
        </c:ser>
        <c:ser>
          <c:idx val="3"/>
          <c:order val="4"/>
          <c:tx>
            <c:strRef>
              <c:f>'КУА-АНПФ &amp; ІСІ-НПФ-СК в упр-ні'!$I$2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упр-ні'!$I$3:$I$15</c:f>
              <c:numCache>
                <c:formatCode>0</c:formatCode>
                <c:ptCount val="5"/>
                <c:pt idx="0">
                  <c:v>1560</c:v>
                </c:pt>
                <c:pt idx="1">
                  <c:v>1757</c:v>
                </c:pt>
                <c:pt idx="2">
                  <c:v>1742</c:v>
                </c:pt>
                <c:pt idx="3">
                  <c:v>1775</c:v>
                </c:pt>
                <c:pt idx="4">
                  <c:v>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9"/>
        <c:axId val="911129600"/>
        <c:axId val="911154240"/>
      </c:barChart>
      <c:barChart>
        <c:barDir val="col"/>
        <c:grouping val="clustered"/>
        <c:varyColors val="0"/>
        <c:ser>
          <c:idx val="6"/>
          <c:order val="5"/>
          <c:tx>
            <c:strRef>
              <c:f>'КУА-АНПФ &amp; ІСІ-НПФ-СК в упр-ні'!$K$2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67190331876907E-2"/>
                  <c:y val="3.64887828780352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65808499267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99976565216478E-2"/>
                  <c:y val="3.6488782878034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2119981957600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упр-ні'!$K$3:$K$15</c:f>
              <c:numCache>
                <c:formatCode>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8"/>
          <c:order val="6"/>
          <c:tx>
            <c:strRef>
              <c:f>'КУА-АНПФ &amp; ІСІ-НПФ-СК в упр-ні'!$F$2</c:f>
              <c:strCache>
                <c:ptCount val="1"/>
                <c:pt idx="0">
                  <c:v>Кількість АНПФ-членів УАІБ, які здійснюють винятково адмініструваня НПФ (права шкала)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упр-ні'!$F$3:$F$15</c:f>
            </c:numRef>
          </c:val>
        </c:ser>
        <c:ser>
          <c:idx val="7"/>
          <c:order val="7"/>
          <c:tx>
            <c:strRef>
              <c:f>'КУА-АНПФ &amp; ІСІ-НПФ-СК в упр-ні'!$E$2</c:f>
              <c:strCache>
                <c:ptCount val="1"/>
                <c:pt idx="0">
                  <c:v>Кількість АНПФ-членів УАІБ**  (права шкала)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упр-ні'!$E$3:$E$15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</c:ser>
        <c:ser>
          <c:idx val="5"/>
          <c:order val="8"/>
          <c:tx>
            <c:strRef>
              <c:f>'КУА-АНПФ &amp; ІСІ-НПФ-СК в упр-ні'!$J$2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40000"/>
                        <a:lumOff val="6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упр-ні'!$J$3:$J$15</c:f>
              <c:numCache>
                <c:formatCode>General</c:formatCode>
                <c:ptCount val="5"/>
                <c:pt idx="0">
                  <c:v>54</c:v>
                </c:pt>
                <c:pt idx="1">
                  <c:v>55</c:v>
                </c:pt>
                <c:pt idx="2">
                  <c:v>55</c:v>
                </c:pt>
                <c:pt idx="3">
                  <c:v>54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127360"/>
        <c:axId val="911139680"/>
      </c:barChart>
      <c:lineChart>
        <c:grouping val="standard"/>
        <c:varyColors val="0"/>
        <c:ser>
          <c:idx val="0"/>
          <c:order val="2"/>
          <c:tx>
            <c:strRef>
              <c:f>'КУА-АНПФ &amp; ІСІ-НПФ-СК в упр-ні'!$H$2</c:f>
              <c:strCache>
                <c:ptCount val="1"/>
                <c:pt idx="0">
                  <c:v>Кількість ІСІ в управлінні на одну КУА з ІСІ в управлінні 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'КУА-АНПФ &amp; ІСІ-НПФ-СК в упр-ні'!$A$3:$A$15</c:f>
              <c:numCache>
                <c:formatCode>m/d/yyyy</c:formatCode>
                <c:ptCount val="5"/>
                <c:pt idx="0">
                  <c:v>44377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'КУА-АНПФ &amp; ІСІ-НПФ-СК в упр-ні'!$H$3:$H$14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27360"/>
        <c:axId val="911139680"/>
      </c:lineChart>
      <c:catAx>
        <c:axId val="911129600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8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1115424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911154240"/>
        <c:scaling>
          <c:orientation val="minMax"/>
          <c:max val="200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11129600"/>
        <c:crosses val="autoZero"/>
        <c:crossBetween val="between"/>
        <c:majorUnit val="250"/>
      </c:valAx>
      <c:valAx>
        <c:axId val="911139680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911127360"/>
        <c:crosses val="max"/>
        <c:crossBetween val="between"/>
      </c:valAx>
      <c:catAx>
        <c:axId val="91112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1113968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118179564372009E-2"/>
          <c:y val="0.64658490714053851"/>
          <c:w val="0.96831613820020357"/>
          <c:h val="0.3534150928594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8679966314147"/>
          <c:y val="0.11051628582361692"/>
          <c:w val="0.82854531628342099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6843694826824668E-2"/>
                  <c:y val="-1.609186030318489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787839281602E-2"/>
                  <c:y val="6.0611002195705714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554010094921513E-2"/>
                  <c:y val="-1.023351831714995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притік'!$B$3:$E$3</c:f>
              <c:strCache>
                <c:ptCount val="4"/>
                <c:pt idx="0">
                  <c:v>30.06.2021</c:v>
                </c:pt>
                <c:pt idx="1">
                  <c:v>31.12.2022**</c:v>
                </c:pt>
                <c:pt idx="2">
                  <c:v>31.03.2023***</c:v>
                </c:pt>
                <c:pt idx="3">
                  <c:v>30.06.2023</c:v>
                </c:pt>
              </c:strCache>
            </c:strRef>
          </c:cat>
          <c:val>
            <c:numRef>
              <c:f>'Активи-ВЧА-Чистий притік'!$B$4:$E$4</c:f>
              <c:numCache>
                <c:formatCode>#\ ##0.0</c:formatCode>
                <c:ptCount val="4"/>
                <c:pt idx="0">
                  <c:v>467860.58</c:v>
                </c:pt>
                <c:pt idx="1">
                  <c:v>534918.43000000005</c:v>
                </c:pt>
                <c:pt idx="2">
                  <c:v>551842.92000000004</c:v>
                </c:pt>
                <c:pt idx="3">
                  <c:v>571955.24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strRef>
              <c:f>'Активи-ВЧА-Чистий притік'!$B$3:$E$3</c:f>
              <c:strCache>
                <c:ptCount val="4"/>
                <c:pt idx="0">
                  <c:v>30.06.2021</c:v>
                </c:pt>
                <c:pt idx="1">
                  <c:v>31.12.2022**</c:v>
                </c:pt>
                <c:pt idx="2">
                  <c:v>31.03.2023***</c:v>
                </c:pt>
                <c:pt idx="3">
                  <c:v>30.06.2023</c:v>
                </c:pt>
              </c:strCache>
            </c:strRef>
          </c:cat>
          <c:val>
            <c:numRef>
              <c:f>'Активи-ВЧА-Чистий притік'!$B$6:$E$6</c:f>
              <c:numCache>
                <c:formatCode>#\ ##0.0</c:formatCode>
                <c:ptCount val="4"/>
                <c:pt idx="0">
                  <c:v>444027.69</c:v>
                </c:pt>
                <c:pt idx="1">
                  <c:v>517991.01</c:v>
                </c:pt>
                <c:pt idx="2">
                  <c:v>534425.1</c:v>
                </c:pt>
                <c:pt idx="3">
                  <c:v>554061.37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911149200"/>
        <c:axId val="911125680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'Активи-ВЧА-Чистий притік'!$B$3:$E$3</c:f>
              <c:strCache>
                <c:ptCount val="4"/>
                <c:pt idx="0">
                  <c:v>30.06.2021</c:v>
                </c:pt>
                <c:pt idx="1">
                  <c:v>31.12.2022**</c:v>
                </c:pt>
                <c:pt idx="2">
                  <c:v>31.03.2023***</c:v>
                </c:pt>
                <c:pt idx="3">
                  <c:v>30.06.2023</c:v>
                </c:pt>
              </c:strCache>
            </c:strRef>
          </c:cat>
          <c:val>
            <c:numRef>
              <c:f>'Активи-ВЧА-Чистий притік'!$B$5:$E$5</c:f>
              <c:numCache>
                <c:formatCode>#\ ##0.0</c:formatCode>
                <c:ptCount val="4"/>
                <c:pt idx="0">
                  <c:v>174.87</c:v>
                </c:pt>
                <c:pt idx="1">
                  <c:v>146.13999999999999</c:v>
                </c:pt>
                <c:pt idx="2">
                  <c:v>142.75</c:v>
                </c:pt>
                <c:pt idx="3">
                  <c:v>144.81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4"/>
                <c:pt idx="0">
                  <c:v>2052.42</c:v>
                </c:pt>
                <c:pt idx="1">
                  <c:v>2367.2399999999998</c:v>
                </c:pt>
                <c:pt idx="2">
                  <c:v>2439.94</c:v>
                </c:pt>
                <c:pt idx="3">
                  <c:v>2455.94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4"/>
                <c:pt idx="0">
                  <c:v>176.24</c:v>
                </c:pt>
                <c:pt idx="1">
                  <c:v>140.81</c:v>
                </c:pt>
                <c:pt idx="2">
                  <c:v>147.97999999999999</c:v>
                </c:pt>
                <c:pt idx="3">
                  <c:v>168.65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911131280"/>
        <c:axId val="911148640"/>
      </c:barChart>
      <c:catAx>
        <c:axId val="911149200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111256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911125680"/>
        <c:scaling>
          <c:orientation val="minMax"/>
          <c:max val="6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11149200"/>
        <c:crosses val="autoZero"/>
        <c:crossBetween val="between"/>
        <c:majorUnit val="50000"/>
      </c:valAx>
      <c:valAx>
        <c:axId val="911148640"/>
        <c:scaling>
          <c:orientation val="minMax"/>
          <c:max val="2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911131280"/>
        <c:crosses val="max"/>
        <c:crossBetween val="between"/>
        <c:majorUnit val="250"/>
      </c:valAx>
      <c:catAx>
        <c:axId val="91113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114864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0286501698724792E-2"/>
          <c:y val="0.84554347135979968"/>
          <c:w val="0.95999394748020517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6872884342091E-2"/>
          <c:y val="0.15454794772228789"/>
          <c:w val="0.91726674747594228"/>
          <c:h val="0.762085299316504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притік'!$B$24</c:f>
              <c:strCache>
                <c:ptCount val="1"/>
                <c:pt idx="0">
                  <c:v>Чистий притік/відтік за відповідний квартал, млн грн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притік'!$A$25:$A$29</c:f>
              <c:strCache>
                <c:ptCount val="5"/>
                <c:pt idx="0">
                  <c:v>2 квартал '22*</c:v>
                </c:pt>
                <c:pt idx="1">
                  <c:v>3 квартал '22*</c:v>
                </c:pt>
                <c:pt idx="2">
                  <c:v>4 квартал '22</c:v>
                </c:pt>
                <c:pt idx="3">
                  <c:v>1 квартал '23</c:v>
                </c:pt>
                <c:pt idx="4">
                  <c:v>2 квартал '23</c:v>
                </c:pt>
              </c:strCache>
            </c:strRef>
          </c:cat>
          <c:val>
            <c:numRef>
              <c:f>'Активи-ВЧА-Чистий притік'!$B$25:$B$29</c:f>
              <c:numCache>
                <c:formatCode>#\ ##0.0</c:formatCode>
                <c:ptCount val="5"/>
                <c:pt idx="0">
                  <c:v>0</c:v>
                </c:pt>
                <c:pt idx="1">
                  <c:v>-2E-3</c:v>
                </c:pt>
                <c:pt idx="2">
                  <c:v>-27.72</c:v>
                </c:pt>
                <c:pt idx="3">
                  <c:v>-8.74</c:v>
                </c:pt>
                <c:pt idx="4">
                  <c:v>-2.5173296341999998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911153120"/>
        <c:axId val="911137440"/>
      </c:barChart>
      <c:catAx>
        <c:axId val="911153120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11137440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911137440"/>
        <c:scaling>
          <c:orientation val="minMax"/>
          <c:max val="5"/>
          <c:min val="-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 грн</a:t>
                </a:r>
              </a:p>
            </c:rich>
          </c:tx>
          <c:layout>
            <c:manualLayout>
              <c:xMode val="edge"/>
              <c:yMode val="edge"/>
              <c:x val="1.0283950331814924E-3"/>
              <c:y val="3.2263586899468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11153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19431</xdr:colOff>
      <xdr:row>1</xdr:row>
      <xdr:rowOff>11092</xdr:rowOff>
    </xdr:from>
    <xdr:to>
      <xdr:col>19</xdr:col>
      <xdr:colOff>485775</xdr:colOff>
      <xdr:row>18</xdr:row>
      <xdr:rowOff>19049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21</xdr:row>
      <xdr:rowOff>0</xdr:rowOff>
    </xdr:from>
    <xdr:ext cx="7620" cy="7620"/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</xdr:colOff>
      <xdr:row>20</xdr:row>
      <xdr:rowOff>50346</xdr:rowOff>
    </xdr:from>
    <xdr:to>
      <xdr:col>3</xdr:col>
      <xdr:colOff>1743075</xdr:colOff>
      <xdr:row>37</xdr:row>
      <xdr:rowOff>151040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38100</xdr:rowOff>
    </xdr:from>
    <xdr:to>
      <xdr:col>19</xdr:col>
      <xdr:colOff>600075</xdr:colOff>
      <xdr:row>23</xdr:row>
      <xdr:rowOff>28574</xdr:rowOff>
    </xdr:to>
    <xdr:graphicFrame macro="">
      <xdr:nvGraphicFramePr>
        <xdr:cNvPr id="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40823</xdr:rowOff>
    </xdr:from>
    <xdr:to>
      <xdr:col>16</xdr:col>
      <xdr:colOff>148316</xdr:colOff>
      <xdr:row>11</xdr:row>
      <xdr:rowOff>323851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8965</xdr:colOff>
      <xdr:row>23</xdr:row>
      <xdr:rowOff>7620</xdr:rowOff>
    </xdr:from>
    <xdr:to>
      <xdr:col>9</xdr:col>
      <xdr:colOff>22860</xdr:colOff>
      <xdr:row>31</xdr:row>
      <xdr:rowOff>26894</xdr:rowOff>
    </xdr:to>
    <xdr:graphicFrame macro="">
      <xdr:nvGraphicFramePr>
        <xdr:cNvPr id="6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-0.249977111117893"/>
  </sheetPr>
  <dimension ref="A1:L24"/>
  <sheetViews>
    <sheetView tabSelected="1" zoomScaleNormal="100" workbookViewId="0">
      <selection sqref="A1:XFD1"/>
    </sheetView>
  </sheetViews>
  <sheetFormatPr defaultColWidth="9.140625" defaultRowHeight="12.75" outlineLevelCol="1"/>
  <cols>
    <col min="1" max="1" width="42" style="25" customWidth="1"/>
    <col min="2" max="3" width="12.140625" style="25" hidden="1" customWidth="1" outlineLevel="1"/>
    <col min="4" max="4" width="12.140625" style="5" hidden="1" customWidth="1" outlineLevel="1"/>
    <col min="5" max="5" width="12.140625" style="12" hidden="1" customWidth="1" outlineLevel="1"/>
    <col min="6" max="6" width="12.140625" style="25" customWidth="1" collapsed="1"/>
    <col min="7" max="7" width="13.42578125" style="25" customWidth="1"/>
    <col min="8" max="8" width="12" style="25" customWidth="1"/>
    <col min="9" max="9" width="2.42578125" style="25" customWidth="1"/>
    <col min="10" max="10" width="33.140625" style="25" customWidth="1"/>
    <col min="11" max="16384" width="9.140625" style="25"/>
  </cols>
  <sheetData>
    <row r="1" spans="1:12" s="243" customFormat="1" ht="25.9" customHeight="1" thickBot="1">
      <c r="A1" s="242" t="s">
        <v>16</v>
      </c>
      <c r="B1" s="242"/>
      <c r="C1" s="242"/>
      <c r="D1" s="242"/>
      <c r="E1" s="242"/>
      <c r="F1" s="242"/>
    </row>
    <row r="2" spans="1:12" ht="36" customHeight="1" thickBot="1">
      <c r="A2" s="8" t="s">
        <v>35</v>
      </c>
      <c r="B2" s="9">
        <v>44377</v>
      </c>
      <c r="C2" s="9">
        <v>44926</v>
      </c>
      <c r="D2" s="9">
        <v>45016</v>
      </c>
      <c r="E2" s="9">
        <v>45107</v>
      </c>
      <c r="F2" s="9" t="s">
        <v>101</v>
      </c>
      <c r="G2" s="9" t="s">
        <v>102</v>
      </c>
      <c r="H2" s="7" t="s">
        <v>87</v>
      </c>
      <c r="I2" s="7"/>
      <c r="J2" s="8" t="s">
        <v>35</v>
      </c>
      <c r="K2" s="9" t="s">
        <v>101</v>
      </c>
      <c r="L2" s="7" t="s">
        <v>87</v>
      </c>
    </row>
    <row r="3" spans="1:12" s="16" customFormat="1" ht="22.5" customHeight="1">
      <c r="A3" s="10" t="s">
        <v>14</v>
      </c>
      <c r="B3" s="26">
        <v>1356.34</v>
      </c>
      <c r="C3" s="26">
        <v>5509.16</v>
      </c>
      <c r="D3" s="26">
        <v>4812.93</v>
      </c>
      <c r="E3" s="26">
        <v>5759.11</v>
      </c>
      <c r="F3" s="27">
        <f t="shared" ref="F3:F18" si="0">E3/D3-1</f>
        <v>0.19659126561159201</v>
      </c>
      <c r="G3" s="27">
        <f t="shared" ref="G3:G18" si="1">E3/C3-1</f>
        <v>4.5369893050846155E-2</v>
      </c>
      <c r="H3" s="27">
        <f t="shared" ref="H3:H18" si="2">E3/B3-1</f>
        <v>3.2460666204638953</v>
      </c>
      <c r="I3" s="235"/>
      <c r="J3" s="11" t="s">
        <v>5</v>
      </c>
      <c r="K3" s="237">
        <v>-0.32090752655992816</v>
      </c>
      <c r="L3" s="237">
        <v>-0.25956214502034292</v>
      </c>
    </row>
    <row r="4" spans="1:12" s="16" customFormat="1" ht="22.5" customHeight="1">
      <c r="A4" s="10" t="s">
        <v>3</v>
      </c>
      <c r="B4" s="26">
        <v>28791.53</v>
      </c>
      <c r="C4" s="28">
        <v>26094.5</v>
      </c>
      <c r="D4" s="28">
        <v>28041.48</v>
      </c>
      <c r="E4" s="28">
        <v>33189.040000000001</v>
      </c>
      <c r="F4" s="13">
        <f t="shared" si="0"/>
        <v>0.18356948349373869</v>
      </c>
      <c r="G4" s="13">
        <f t="shared" si="1"/>
        <v>0.27187874839525583</v>
      </c>
      <c r="H4" s="13">
        <f t="shared" si="2"/>
        <v>0.15273623874799291</v>
      </c>
      <c r="I4" s="21"/>
      <c r="J4" s="10" t="s">
        <v>55</v>
      </c>
      <c r="K4" s="17">
        <v>-7.2729019598423705E-2</v>
      </c>
      <c r="L4" s="17">
        <v>-0.34381633102596609</v>
      </c>
    </row>
    <row r="5" spans="1:12" s="16" customFormat="1" ht="22.5" customHeight="1">
      <c r="A5" s="10" t="s">
        <v>6</v>
      </c>
      <c r="B5" s="26">
        <v>2218.41</v>
      </c>
      <c r="C5" s="28">
        <v>1792.01</v>
      </c>
      <c r="D5" s="28">
        <v>1758.56</v>
      </c>
      <c r="E5" s="28">
        <v>2060.38</v>
      </c>
      <c r="F5" s="13">
        <f t="shared" si="0"/>
        <v>0.1716290601401147</v>
      </c>
      <c r="G5" s="13">
        <f t="shared" si="1"/>
        <v>0.149759208932986</v>
      </c>
      <c r="H5" s="13">
        <f t="shared" si="2"/>
        <v>-7.1235704851672965E-2</v>
      </c>
      <c r="I5" s="21"/>
      <c r="J5" s="10" t="s">
        <v>10</v>
      </c>
      <c r="K5" s="17">
        <v>-2.1632456017061541E-2</v>
      </c>
      <c r="L5" s="17">
        <v>-0.10835932278903981</v>
      </c>
    </row>
    <row r="6" spans="1:12" s="16" customFormat="1" ht="22.5" customHeight="1">
      <c r="A6" s="10" t="s">
        <v>15</v>
      </c>
      <c r="B6" s="26">
        <v>126801.7</v>
      </c>
      <c r="C6" s="26">
        <v>109734.6</v>
      </c>
      <c r="D6" s="26">
        <v>101882.2</v>
      </c>
      <c r="E6" s="26">
        <v>118087</v>
      </c>
      <c r="F6" s="17">
        <f t="shared" si="0"/>
        <v>0.15905428033552482</v>
      </c>
      <c r="G6" s="17">
        <f t="shared" si="1"/>
        <v>7.6114552748175912E-2</v>
      </c>
      <c r="H6" s="17">
        <f t="shared" si="2"/>
        <v>-6.872699656234893E-2</v>
      </c>
      <c r="I6" s="21"/>
      <c r="J6" s="10" t="s">
        <v>30</v>
      </c>
      <c r="K6" s="17">
        <v>-1.3130688414437652E-2</v>
      </c>
      <c r="L6" s="17">
        <v>7.0204206909585398E-2</v>
      </c>
    </row>
    <row r="7" spans="1:12" s="14" customFormat="1" ht="22.5" customHeight="1">
      <c r="A7" s="10" t="s">
        <v>13</v>
      </c>
      <c r="B7" s="26">
        <v>66.02</v>
      </c>
      <c r="C7" s="26">
        <v>89.55</v>
      </c>
      <c r="D7" s="26">
        <v>105.79</v>
      </c>
      <c r="E7" s="26">
        <v>117.25</v>
      </c>
      <c r="F7" s="17">
        <f t="shared" si="0"/>
        <v>0.10832781926458068</v>
      </c>
      <c r="G7" s="17">
        <f t="shared" si="1"/>
        <v>0.30932439977666104</v>
      </c>
      <c r="H7" s="17">
        <f t="shared" si="2"/>
        <v>0.77597697667373544</v>
      </c>
      <c r="I7" s="21"/>
      <c r="J7" s="10" t="s">
        <v>12</v>
      </c>
      <c r="K7" s="17">
        <v>-9.5058920367718791E-4</v>
      </c>
      <c r="L7" s="17">
        <v>0.14761171306805232</v>
      </c>
    </row>
    <row r="8" spans="1:12" s="16" customFormat="1" ht="22.5" customHeight="1">
      <c r="A8" s="10" t="s">
        <v>31</v>
      </c>
      <c r="B8" s="26">
        <v>52482.71</v>
      </c>
      <c r="C8" s="26">
        <v>60840.74</v>
      </c>
      <c r="D8" s="26">
        <v>58991.519999999997</v>
      </c>
      <c r="E8" s="26">
        <v>64718.559999999998</v>
      </c>
      <c r="F8" s="17">
        <f t="shared" si="0"/>
        <v>9.7082428118482111E-2</v>
      </c>
      <c r="G8" s="17">
        <f t="shared" si="1"/>
        <v>6.3737226075816888E-2</v>
      </c>
      <c r="H8" s="17">
        <f t="shared" si="2"/>
        <v>0.23314059049161151</v>
      </c>
      <c r="I8" s="21"/>
      <c r="J8" s="11" t="s">
        <v>1</v>
      </c>
      <c r="K8" s="13">
        <v>0</v>
      </c>
      <c r="L8" s="13">
        <v>-4.5452132256013078E-2</v>
      </c>
    </row>
    <row r="9" spans="1:12" s="16" customFormat="1" ht="22.5" customHeight="1">
      <c r="A9" s="10" t="s">
        <v>2</v>
      </c>
      <c r="B9" s="26">
        <v>4297.5</v>
      </c>
      <c r="C9" s="26">
        <v>3839.5</v>
      </c>
      <c r="D9" s="26">
        <v>4109.3100000000004</v>
      </c>
      <c r="E9" s="26">
        <v>4450.38</v>
      </c>
      <c r="F9" s="17">
        <f t="shared" si="0"/>
        <v>8.2999335654890816E-2</v>
      </c>
      <c r="G9" s="17">
        <f t="shared" si="1"/>
        <v>0.15910405000651129</v>
      </c>
      <c r="H9" s="17">
        <f t="shared" si="2"/>
        <v>3.5574171029668422E-2</v>
      </c>
      <c r="I9" s="21"/>
      <c r="J9" s="10" t="s">
        <v>8</v>
      </c>
      <c r="K9" s="17">
        <v>1.0607192460385217E-2</v>
      </c>
      <c r="L9" s="17">
        <v>0.13710099987246149</v>
      </c>
    </row>
    <row r="10" spans="1:12" s="16" customFormat="1" ht="22.5" customHeight="1">
      <c r="A10" s="10" t="s">
        <v>9</v>
      </c>
      <c r="B10" s="26">
        <v>34502.51</v>
      </c>
      <c r="C10" s="26">
        <v>33147.25</v>
      </c>
      <c r="D10" s="26">
        <v>33274.15</v>
      </c>
      <c r="E10" s="26">
        <v>34407.599999999999</v>
      </c>
      <c r="F10" s="17">
        <f t="shared" si="0"/>
        <v>3.4063980597550891E-2</v>
      </c>
      <c r="G10" s="17">
        <f t="shared" si="1"/>
        <v>3.8022762069251481E-2</v>
      </c>
      <c r="H10" s="17">
        <f t="shared" si="2"/>
        <v>-2.7508143610421865E-3</v>
      </c>
      <c r="I10" s="21"/>
      <c r="J10" s="10" t="s">
        <v>7</v>
      </c>
      <c r="K10" s="17">
        <v>3.3211677898039804E-2</v>
      </c>
      <c r="L10" s="17">
        <v>3.9717881094891272E-2</v>
      </c>
    </row>
    <row r="11" spans="1:12" s="16" customFormat="1" ht="22.5" customHeight="1">
      <c r="A11" s="10" t="s">
        <v>7</v>
      </c>
      <c r="B11" s="26">
        <v>15531.04</v>
      </c>
      <c r="C11" s="26">
        <v>13923.59</v>
      </c>
      <c r="D11" s="26">
        <v>15628.84</v>
      </c>
      <c r="E11" s="26">
        <v>16147.9</v>
      </c>
      <c r="F11" s="17">
        <f t="shared" si="0"/>
        <v>3.3211677898039804E-2</v>
      </c>
      <c r="G11" s="17">
        <f t="shared" si="1"/>
        <v>0.15975118485965178</v>
      </c>
      <c r="H11" s="17">
        <f t="shared" si="2"/>
        <v>3.9717881094891272E-2</v>
      </c>
      <c r="I11" s="21"/>
      <c r="J11" s="10" t="s">
        <v>9</v>
      </c>
      <c r="K11" s="17">
        <v>3.4063980597550891E-2</v>
      </c>
      <c r="L11" s="17">
        <v>-2.7508143610421865E-3</v>
      </c>
    </row>
    <row r="12" spans="1:12" s="16" customFormat="1" ht="22.5" customHeight="1">
      <c r="A12" s="10" t="s">
        <v>8</v>
      </c>
      <c r="B12" s="28">
        <v>6507.83</v>
      </c>
      <c r="C12" s="26">
        <v>6473.76</v>
      </c>
      <c r="D12" s="26">
        <v>7322.39</v>
      </c>
      <c r="E12" s="26">
        <v>7400.06</v>
      </c>
      <c r="F12" s="17">
        <f t="shared" si="0"/>
        <v>1.0607192460385217E-2</v>
      </c>
      <c r="G12" s="17">
        <f t="shared" si="1"/>
        <v>0.14308531672474722</v>
      </c>
      <c r="H12" s="17">
        <f t="shared" si="2"/>
        <v>0.13710099987246149</v>
      </c>
      <c r="I12" s="22"/>
      <c r="J12" s="10" t="s">
        <v>2</v>
      </c>
      <c r="K12" s="17">
        <v>8.2999335654890816E-2</v>
      </c>
      <c r="L12" s="17">
        <v>3.5574171029668422E-2</v>
      </c>
    </row>
    <row r="13" spans="1:12" s="16" customFormat="1" ht="22.5" customHeight="1">
      <c r="A13" s="11" t="s">
        <v>1</v>
      </c>
      <c r="B13" s="26">
        <v>531.16980000000001</v>
      </c>
      <c r="C13" s="28">
        <v>519.20090000000005</v>
      </c>
      <c r="D13" s="28">
        <v>507.02699999999999</v>
      </c>
      <c r="E13" s="28">
        <v>507.02699999999999</v>
      </c>
      <c r="F13" s="13">
        <f t="shared" si="0"/>
        <v>0</v>
      </c>
      <c r="G13" s="13">
        <f t="shared" si="1"/>
        <v>-2.3447378461786239E-2</v>
      </c>
      <c r="H13" s="13">
        <f t="shared" si="2"/>
        <v>-4.5452132256013078E-2</v>
      </c>
      <c r="I13" s="21"/>
      <c r="J13" s="10" t="s">
        <v>31</v>
      </c>
      <c r="K13" s="17">
        <v>9.7082428118482111E-2</v>
      </c>
      <c r="L13" s="17">
        <v>0.23314059049161151</v>
      </c>
    </row>
    <row r="14" spans="1:12" s="16" customFormat="1" ht="22.5" customHeight="1">
      <c r="A14" s="10" t="s">
        <v>12</v>
      </c>
      <c r="B14" s="26">
        <v>66248.740000000005</v>
      </c>
      <c r="C14" s="26">
        <v>73048.570000000007</v>
      </c>
      <c r="D14" s="26">
        <v>76100.17</v>
      </c>
      <c r="E14" s="26">
        <v>76027.83</v>
      </c>
      <c r="F14" s="17">
        <f t="shared" si="0"/>
        <v>-9.5058920367718791E-4</v>
      </c>
      <c r="G14" s="17">
        <f t="shared" si="1"/>
        <v>4.0784645065604863E-2</v>
      </c>
      <c r="H14" s="17">
        <f t="shared" si="2"/>
        <v>0.14761171306805232</v>
      </c>
      <c r="I14" s="21"/>
      <c r="J14" s="10" t="s">
        <v>13</v>
      </c>
      <c r="K14" s="17">
        <v>0.10832781926458068</v>
      </c>
      <c r="L14" s="17">
        <v>0.77597697667373544</v>
      </c>
    </row>
    <row r="15" spans="1:12" s="16" customFormat="1" ht="22.5" customHeight="1">
      <c r="A15" s="10" t="s">
        <v>30</v>
      </c>
      <c r="B15" s="26">
        <v>7037.47</v>
      </c>
      <c r="C15" s="26">
        <v>7451.74</v>
      </c>
      <c r="D15" s="26">
        <v>7631.74</v>
      </c>
      <c r="E15" s="26">
        <v>7531.53</v>
      </c>
      <c r="F15" s="17">
        <f t="shared" si="0"/>
        <v>-1.3130688414437652E-2</v>
      </c>
      <c r="G15" s="17">
        <f t="shared" si="1"/>
        <v>1.0707566286531689E-2</v>
      </c>
      <c r="H15" s="17">
        <f t="shared" si="2"/>
        <v>7.0204206909585398E-2</v>
      </c>
      <c r="I15" s="21"/>
      <c r="J15" s="10" t="s">
        <v>15</v>
      </c>
      <c r="K15" s="17">
        <v>0.15905428033552482</v>
      </c>
      <c r="L15" s="17">
        <v>-6.872699656234893E-2</v>
      </c>
    </row>
    <row r="16" spans="1:12" s="16" customFormat="1" ht="22.5" customHeight="1">
      <c r="A16" s="10" t="s">
        <v>10</v>
      </c>
      <c r="B16" s="26">
        <v>3591.2</v>
      </c>
      <c r="C16" s="26">
        <v>3089.26</v>
      </c>
      <c r="D16" s="26">
        <v>3272.86</v>
      </c>
      <c r="E16" s="26">
        <v>3202.06</v>
      </c>
      <c r="F16" s="17">
        <f t="shared" si="0"/>
        <v>-2.1632456017061541E-2</v>
      </c>
      <c r="G16" s="17">
        <f t="shared" si="1"/>
        <v>3.6513598725908425E-2</v>
      </c>
      <c r="H16" s="17">
        <f t="shared" si="2"/>
        <v>-0.10835932278903981</v>
      </c>
      <c r="I16" s="22"/>
      <c r="J16" s="10" t="s">
        <v>6</v>
      </c>
      <c r="K16" s="13">
        <v>0.1716290601401147</v>
      </c>
      <c r="L16" s="13">
        <v>-7.1235704851672965E-2</v>
      </c>
    </row>
    <row r="17" spans="1:12" s="16" customFormat="1" ht="22.5" customHeight="1">
      <c r="A17" s="10" t="s">
        <v>55</v>
      </c>
      <c r="B17" s="26">
        <v>28827.95</v>
      </c>
      <c r="C17" s="26">
        <v>19781.41</v>
      </c>
      <c r="D17" s="26">
        <v>20400.11</v>
      </c>
      <c r="E17" s="26">
        <v>18916.43</v>
      </c>
      <c r="F17" s="17">
        <f t="shared" si="0"/>
        <v>-7.2729019598423705E-2</v>
      </c>
      <c r="G17" s="17">
        <f t="shared" si="1"/>
        <v>-4.3726913298900327E-2</v>
      </c>
      <c r="H17" s="17">
        <f t="shared" si="2"/>
        <v>-0.34381633102596609</v>
      </c>
      <c r="I17" s="22"/>
      <c r="J17" s="10" t="s">
        <v>3</v>
      </c>
      <c r="K17" s="13">
        <v>0.18356948349373869</v>
      </c>
      <c r="L17" s="13">
        <v>0.15273623874799291</v>
      </c>
    </row>
    <row r="18" spans="1:12" s="12" customFormat="1" ht="22.5" customHeight="1" thickBot="1">
      <c r="A18" s="231" t="s">
        <v>5</v>
      </c>
      <c r="B18" s="54">
        <v>1961.38</v>
      </c>
      <c r="C18" s="232">
        <v>1565.9</v>
      </c>
      <c r="D18" s="232">
        <v>2138.56</v>
      </c>
      <c r="E18" s="232">
        <v>1452.28</v>
      </c>
      <c r="F18" s="233">
        <f t="shared" si="0"/>
        <v>-0.32090752655992816</v>
      </c>
      <c r="G18" s="233">
        <f t="shared" si="1"/>
        <v>-7.2558911807906079E-2</v>
      </c>
      <c r="H18" s="233">
        <f t="shared" si="2"/>
        <v>-0.25956214502034292</v>
      </c>
      <c r="I18" s="236"/>
      <c r="J18" s="99" t="s">
        <v>14</v>
      </c>
      <c r="K18" s="18">
        <v>0.19659126561159201</v>
      </c>
      <c r="L18" s="18">
        <v>3.2460666204638953</v>
      </c>
    </row>
    <row r="19" spans="1:12" s="23" customFormat="1" ht="13.15" customHeight="1">
      <c r="A19" s="100" t="s">
        <v>72</v>
      </c>
      <c r="E19" s="101"/>
      <c r="F19" s="101"/>
      <c r="H19" s="234"/>
      <c r="I19" s="234"/>
      <c r="J19" s="234" t="s">
        <v>86</v>
      </c>
    </row>
    <row r="20" spans="1:12" s="23" customFormat="1">
      <c r="A20" s="102" t="s">
        <v>23</v>
      </c>
      <c r="E20" s="84"/>
      <c r="F20" s="84"/>
      <c r="G20" s="100"/>
    </row>
    <row r="21" spans="1:12" s="23" customFormat="1">
      <c r="A21" s="100" t="s">
        <v>86</v>
      </c>
      <c r="D21" s="98"/>
      <c r="E21" s="84"/>
      <c r="F21" s="84"/>
    </row>
    <row r="22" spans="1:12" s="12" customFormat="1">
      <c r="A22" s="103"/>
      <c r="D22" s="97"/>
      <c r="E22" s="105"/>
      <c r="F22" s="105"/>
    </row>
    <row r="23" spans="1:12">
      <c r="A23" s="262"/>
      <c r="F23" s="263"/>
      <c r="G23" s="263"/>
      <c r="H23" s="263"/>
    </row>
    <row r="24" spans="1:12">
      <c r="A24" s="262"/>
      <c r="F24" s="263"/>
      <c r="G24" s="263"/>
      <c r="H24" s="263"/>
    </row>
  </sheetData>
  <sortState ref="A3:H18">
    <sortCondition descending="1" ref="F3:F18"/>
    <sortCondition descending="1" ref="G3:G18"/>
    <sortCondition descending="1" ref="H3:H18"/>
  </sortState>
  <mergeCells count="1">
    <mergeCell ref="A1:XFD1"/>
  </mergeCells>
  <phoneticPr fontId="0" type="noConversion"/>
  <conditionalFormatting sqref="F3:F18 H3:I18">
    <cfRule type="cellIs" dxfId="25" priority="13" operator="lessThan">
      <formula>0</formula>
    </cfRule>
  </conditionalFormatting>
  <conditionalFormatting sqref="G3:G18">
    <cfRule type="cellIs" dxfId="24" priority="2" operator="lessThan">
      <formula>0</formula>
    </cfRule>
  </conditionalFormatting>
  <conditionalFormatting sqref="K3:L18">
    <cfRule type="cellIs" dxfId="23" priority="1" operator="lessThan">
      <formula>0</formula>
    </cfRule>
  </conditionalFormatting>
  <hyperlinks>
    <hyperlink ref="A20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122"/>
  <sheetViews>
    <sheetView zoomScaleNormal="100" workbookViewId="0">
      <pane ySplit="2" topLeftCell="A3" activePane="bottomLeft" state="frozen"/>
      <selection sqref="A1:XFD1"/>
      <selection pane="bottomLeft" sqref="A1:XFD1"/>
    </sheetView>
  </sheetViews>
  <sheetFormatPr defaultRowHeight="12.75" outlineLevelRow="1" outlineLevelCol="1"/>
  <cols>
    <col min="1" max="1" width="62.7109375" style="29" customWidth="1"/>
    <col min="2" max="3" width="11.85546875" style="29" hidden="1" customWidth="1" outlineLevel="1"/>
    <col min="4" max="4" width="11.85546875" style="29" hidden="1" customWidth="1" outlineLevel="1" collapsed="1"/>
    <col min="5" max="5" width="11.85546875" style="29" customWidth="1" collapsed="1"/>
    <col min="6" max="8" width="11.85546875" style="29" customWidth="1"/>
    <col min="9" max="238" width="8.85546875" style="29"/>
    <col min="239" max="239" width="62.140625" style="29" customWidth="1"/>
    <col min="240" max="242" width="11" style="29" customWidth="1"/>
    <col min="243" max="244" width="11.42578125" style="29" customWidth="1"/>
    <col min="245" max="245" width="11.28515625" style="29" customWidth="1"/>
    <col min="246" max="246" width="12" style="29" customWidth="1"/>
    <col min="247" max="248" width="10.28515625" style="29" customWidth="1"/>
    <col min="249" max="249" width="12.7109375" style="29" customWidth="1"/>
    <col min="250" max="494" width="8.85546875" style="29"/>
    <col min="495" max="495" width="62.140625" style="29" customWidth="1"/>
    <col min="496" max="498" width="11" style="29" customWidth="1"/>
    <col min="499" max="500" width="11.42578125" style="29" customWidth="1"/>
    <col min="501" max="501" width="11.28515625" style="29" customWidth="1"/>
    <col min="502" max="502" width="12" style="29" customWidth="1"/>
    <col min="503" max="504" width="10.28515625" style="29" customWidth="1"/>
    <col min="505" max="505" width="12.7109375" style="29" customWidth="1"/>
    <col min="506" max="750" width="8.85546875" style="29"/>
    <col min="751" max="751" width="62.140625" style="29" customWidth="1"/>
    <col min="752" max="754" width="11" style="29" customWidth="1"/>
    <col min="755" max="756" width="11.42578125" style="29" customWidth="1"/>
    <col min="757" max="757" width="11.28515625" style="29" customWidth="1"/>
    <col min="758" max="758" width="12" style="29" customWidth="1"/>
    <col min="759" max="760" width="10.28515625" style="29" customWidth="1"/>
    <col min="761" max="761" width="12.7109375" style="29" customWidth="1"/>
    <col min="762" max="1006" width="8.85546875" style="29"/>
    <col min="1007" max="1007" width="62.140625" style="29" customWidth="1"/>
    <col min="1008" max="1010" width="11" style="29" customWidth="1"/>
    <col min="1011" max="1012" width="11.42578125" style="29" customWidth="1"/>
    <col min="1013" max="1013" width="11.28515625" style="29" customWidth="1"/>
    <col min="1014" max="1014" width="12" style="29" customWidth="1"/>
    <col min="1015" max="1016" width="10.28515625" style="29" customWidth="1"/>
    <col min="1017" max="1017" width="12.7109375" style="29" customWidth="1"/>
    <col min="1018" max="1262" width="8.85546875" style="29"/>
    <col min="1263" max="1263" width="62.140625" style="29" customWidth="1"/>
    <col min="1264" max="1266" width="11" style="29" customWidth="1"/>
    <col min="1267" max="1268" width="11.42578125" style="29" customWidth="1"/>
    <col min="1269" max="1269" width="11.28515625" style="29" customWidth="1"/>
    <col min="1270" max="1270" width="12" style="29" customWidth="1"/>
    <col min="1271" max="1272" width="10.28515625" style="29" customWidth="1"/>
    <col min="1273" max="1273" width="12.7109375" style="29" customWidth="1"/>
    <col min="1274" max="1518" width="8.85546875" style="29"/>
    <col min="1519" max="1519" width="62.140625" style="29" customWidth="1"/>
    <col min="1520" max="1522" width="11" style="29" customWidth="1"/>
    <col min="1523" max="1524" width="11.42578125" style="29" customWidth="1"/>
    <col min="1525" max="1525" width="11.28515625" style="29" customWidth="1"/>
    <col min="1526" max="1526" width="12" style="29" customWidth="1"/>
    <col min="1527" max="1528" width="10.28515625" style="29" customWidth="1"/>
    <col min="1529" max="1529" width="12.7109375" style="29" customWidth="1"/>
    <col min="1530" max="1774" width="8.85546875" style="29"/>
    <col min="1775" max="1775" width="62.140625" style="29" customWidth="1"/>
    <col min="1776" max="1778" width="11" style="29" customWidth="1"/>
    <col min="1779" max="1780" width="11.42578125" style="29" customWidth="1"/>
    <col min="1781" max="1781" width="11.28515625" style="29" customWidth="1"/>
    <col min="1782" max="1782" width="12" style="29" customWidth="1"/>
    <col min="1783" max="1784" width="10.28515625" style="29" customWidth="1"/>
    <col min="1785" max="1785" width="12.7109375" style="29" customWidth="1"/>
    <col min="1786" max="2030" width="8.85546875" style="29"/>
    <col min="2031" max="2031" width="62.140625" style="29" customWidth="1"/>
    <col min="2032" max="2034" width="11" style="29" customWidth="1"/>
    <col min="2035" max="2036" width="11.42578125" style="29" customWidth="1"/>
    <col min="2037" max="2037" width="11.28515625" style="29" customWidth="1"/>
    <col min="2038" max="2038" width="12" style="29" customWidth="1"/>
    <col min="2039" max="2040" width="10.28515625" style="29" customWidth="1"/>
    <col min="2041" max="2041" width="12.7109375" style="29" customWidth="1"/>
    <col min="2042" max="2286" width="8.85546875" style="29"/>
    <col min="2287" max="2287" width="62.140625" style="29" customWidth="1"/>
    <col min="2288" max="2290" width="11" style="29" customWidth="1"/>
    <col min="2291" max="2292" width="11.42578125" style="29" customWidth="1"/>
    <col min="2293" max="2293" width="11.28515625" style="29" customWidth="1"/>
    <col min="2294" max="2294" width="12" style="29" customWidth="1"/>
    <col min="2295" max="2296" width="10.28515625" style="29" customWidth="1"/>
    <col min="2297" max="2297" width="12.7109375" style="29" customWidth="1"/>
    <col min="2298" max="2542" width="8.85546875" style="29"/>
    <col min="2543" max="2543" width="62.140625" style="29" customWidth="1"/>
    <col min="2544" max="2546" width="11" style="29" customWidth="1"/>
    <col min="2547" max="2548" width="11.42578125" style="29" customWidth="1"/>
    <col min="2549" max="2549" width="11.28515625" style="29" customWidth="1"/>
    <col min="2550" max="2550" width="12" style="29" customWidth="1"/>
    <col min="2551" max="2552" width="10.28515625" style="29" customWidth="1"/>
    <col min="2553" max="2553" width="12.7109375" style="29" customWidth="1"/>
    <col min="2554" max="2798" width="8.85546875" style="29"/>
    <col min="2799" max="2799" width="62.140625" style="29" customWidth="1"/>
    <col min="2800" max="2802" width="11" style="29" customWidth="1"/>
    <col min="2803" max="2804" width="11.42578125" style="29" customWidth="1"/>
    <col min="2805" max="2805" width="11.28515625" style="29" customWidth="1"/>
    <col min="2806" max="2806" width="12" style="29" customWidth="1"/>
    <col min="2807" max="2808" width="10.28515625" style="29" customWidth="1"/>
    <col min="2809" max="2809" width="12.7109375" style="29" customWidth="1"/>
    <col min="2810" max="3054" width="8.85546875" style="29"/>
    <col min="3055" max="3055" width="62.140625" style="29" customWidth="1"/>
    <col min="3056" max="3058" width="11" style="29" customWidth="1"/>
    <col min="3059" max="3060" width="11.42578125" style="29" customWidth="1"/>
    <col min="3061" max="3061" width="11.28515625" style="29" customWidth="1"/>
    <col min="3062" max="3062" width="12" style="29" customWidth="1"/>
    <col min="3063" max="3064" width="10.28515625" style="29" customWidth="1"/>
    <col min="3065" max="3065" width="12.7109375" style="29" customWidth="1"/>
    <col min="3066" max="3310" width="8.85546875" style="29"/>
    <col min="3311" max="3311" width="62.140625" style="29" customWidth="1"/>
    <col min="3312" max="3314" width="11" style="29" customWidth="1"/>
    <col min="3315" max="3316" width="11.42578125" style="29" customWidth="1"/>
    <col min="3317" max="3317" width="11.28515625" style="29" customWidth="1"/>
    <col min="3318" max="3318" width="12" style="29" customWidth="1"/>
    <col min="3319" max="3320" width="10.28515625" style="29" customWidth="1"/>
    <col min="3321" max="3321" width="12.7109375" style="29" customWidth="1"/>
    <col min="3322" max="3566" width="8.85546875" style="29"/>
    <col min="3567" max="3567" width="62.140625" style="29" customWidth="1"/>
    <col min="3568" max="3570" width="11" style="29" customWidth="1"/>
    <col min="3571" max="3572" width="11.42578125" style="29" customWidth="1"/>
    <col min="3573" max="3573" width="11.28515625" style="29" customWidth="1"/>
    <col min="3574" max="3574" width="12" style="29" customWidth="1"/>
    <col min="3575" max="3576" width="10.28515625" style="29" customWidth="1"/>
    <col min="3577" max="3577" width="12.7109375" style="29" customWidth="1"/>
    <col min="3578" max="3822" width="8.85546875" style="29"/>
    <col min="3823" max="3823" width="62.140625" style="29" customWidth="1"/>
    <col min="3824" max="3826" width="11" style="29" customWidth="1"/>
    <col min="3827" max="3828" width="11.42578125" style="29" customWidth="1"/>
    <col min="3829" max="3829" width="11.28515625" style="29" customWidth="1"/>
    <col min="3830" max="3830" width="12" style="29" customWidth="1"/>
    <col min="3831" max="3832" width="10.28515625" style="29" customWidth="1"/>
    <col min="3833" max="3833" width="12.7109375" style="29" customWidth="1"/>
    <col min="3834" max="4078" width="8.85546875" style="29"/>
    <col min="4079" max="4079" width="62.140625" style="29" customWidth="1"/>
    <col min="4080" max="4082" width="11" style="29" customWidth="1"/>
    <col min="4083" max="4084" width="11.42578125" style="29" customWidth="1"/>
    <col min="4085" max="4085" width="11.28515625" style="29" customWidth="1"/>
    <col min="4086" max="4086" width="12" style="29" customWidth="1"/>
    <col min="4087" max="4088" width="10.28515625" style="29" customWidth="1"/>
    <col min="4089" max="4089" width="12.7109375" style="29" customWidth="1"/>
    <col min="4090" max="4334" width="8.85546875" style="29"/>
    <col min="4335" max="4335" width="62.140625" style="29" customWidth="1"/>
    <col min="4336" max="4338" width="11" style="29" customWidth="1"/>
    <col min="4339" max="4340" width="11.42578125" style="29" customWidth="1"/>
    <col min="4341" max="4341" width="11.28515625" style="29" customWidth="1"/>
    <col min="4342" max="4342" width="12" style="29" customWidth="1"/>
    <col min="4343" max="4344" width="10.28515625" style="29" customWidth="1"/>
    <col min="4345" max="4345" width="12.7109375" style="29" customWidth="1"/>
    <col min="4346" max="4590" width="8.85546875" style="29"/>
    <col min="4591" max="4591" width="62.140625" style="29" customWidth="1"/>
    <col min="4592" max="4594" width="11" style="29" customWidth="1"/>
    <col min="4595" max="4596" width="11.42578125" style="29" customWidth="1"/>
    <col min="4597" max="4597" width="11.28515625" style="29" customWidth="1"/>
    <col min="4598" max="4598" width="12" style="29" customWidth="1"/>
    <col min="4599" max="4600" width="10.28515625" style="29" customWidth="1"/>
    <col min="4601" max="4601" width="12.7109375" style="29" customWidth="1"/>
    <col min="4602" max="4846" width="8.85546875" style="29"/>
    <col min="4847" max="4847" width="62.140625" style="29" customWidth="1"/>
    <col min="4848" max="4850" width="11" style="29" customWidth="1"/>
    <col min="4851" max="4852" width="11.42578125" style="29" customWidth="1"/>
    <col min="4853" max="4853" width="11.28515625" style="29" customWidth="1"/>
    <col min="4854" max="4854" width="12" style="29" customWidth="1"/>
    <col min="4855" max="4856" width="10.28515625" style="29" customWidth="1"/>
    <col min="4857" max="4857" width="12.7109375" style="29" customWidth="1"/>
    <col min="4858" max="5102" width="8.85546875" style="29"/>
    <col min="5103" max="5103" width="62.140625" style="29" customWidth="1"/>
    <col min="5104" max="5106" width="11" style="29" customWidth="1"/>
    <col min="5107" max="5108" width="11.42578125" style="29" customWidth="1"/>
    <col min="5109" max="5109" width="11.28515625" style="29" customWidth="1"/>
    <col min="5110" max="5110" width="12" style="29" customWidth="1"/>
    <col min="5111" max="5112" width="10.28515625" style="29" customWidth="1"/>
    <col min="5113" max="5113" width="12.7109375" style="29" customWidth="1"/>
    <col min="5114" max="5358" width="8.85546875" style="29"/>
    <col min="5359" max="5359" width="62.140625" style="29" customWidth="1"/>
    <col min="5360" max="5362" width="11" style="29" customWidth="1"/>
    <col min="5363" max="5364" width="11.42578125" style="29" customWidth="1"/>
    <col min="5365" max="5365" width="11.28515625" style="29" customWidth="1"/>
    <col min="5366" max="5366" width="12" style="29" customWidth="1"/>
    <col min="5367" max="5368" width="10.28515625" style="29" customWidth="1"/>
    <col min="5369" max="5369" width="12.7109375" style="29" customWidth="1"/>
    <col min="5370" max="5614" width="8.85546875" style="29"/>
    <col min="5615" max="5615" width="62.140625" style="29" customWidth="1"/>
    <col min="5616" max="5618" width="11" style="29" customWidth="1"/>
    <col min="5619" max="5620" width="11.42578125" style="29" customWidth="1"/>
    <col min="5621" max="5621" width="11.28515625" style="29" customWidth="1"/>
    <col min="5622" max="5622" width="12" style="29" customWidth="1"/>
    <col min="5623" max="5624" width="10.28515625" style="29" customWidth="1"/>
    <col min="5625" max="5625" width="12.7109375" style="29" customWidth="1"/>
    <col min="5626" max="5870" width="8.85546875" style="29"/>
    <col min="5871" max="5871" width="62.140625" style="29" customWidth="1"/>
    <col min="5872" max="5874" width="11" style="29" customWidth="1"/>
    <col min="5875" max="5876" width="11.42578125" style="29" customWidth="1"/>
    <col min="5877" max="5877" width="11.28515625" style="29" customWidth="1"/>
    <col min="5878" max="5878" width="12" style="29" customWidth="1"/>
    <col min="5879" max="5880" width="10.28515625" style="29" customWidth="1"/>
    <col min="5881" max="5881" width="12.7109375" style="29" customWidth="1"/>
    <col min="5882" max="6126" width="8.85546875" style="29"/>
    <col min="6127" max="6127" width="62.140625" style="29" customWidth="1"/>
    <col min="6128" max="6130" width="11" style="29" customWidth="1"/>
    <col min="6131" max="6132" width="11.42578125" style="29" customWidth="1"/>
    <col min="6133" max="6133" width="11.28515625" style="29" customWidth="1"/>
    <col min="6134" max="6134" width="12" style="29" customWidth="1"/>
    <col min="6135" max="6136" width="10.28515625" style="29" customWidth="1"/>
    <col min="6137" max="6137" width="12.7109375" style="29" customWidth="1"/>
    <col min="6138" max="6382" width="8.85546875" style="29"/>
    <col min="6383" max="6383" width="62.140625" style="29" customWidth="1"/>
    <col min="6384" max="6386" width="11" style="29" customWidth="1"/>
    <col min="6387" max="6388" width="11.42578125" style="29" customWidth="1"/>
    <col min="6389" max="6389" width="11.28515625" style="29" customWidth="1"/>
    <col min="6390" max="6390" width="12" style="29" customWidth="1"/>
    <col min="6391" max="6392" width="10.28515625" style="29" customWidth="1"/>
    <col min="6393" max="6393" width="12.7109375" style="29" customWidth="1"/>
    <col min="6394" max="6638" width="8.85546875" style="29"/>
    <col min="6639" max="6639" width="62.140625" style="29" customWidth="1"/>
    <col min="6640" max="6642" width="11" style="29" customWidth="1"/>
    <col min="6643" max="6644" width="11.42578125" style="29" customWidth="1"/>
    <col min="6645" max="6645" width="11.28515625" style="29" customWidth="1"/>
    <col min="6646" max="6646" width="12" style="29" customWidth="1"/>
    <col min="6647" max="6648" width="10.28515625" style="29" customWidth="1"/>
    <col min="6649" max="6649" width="12.7109375" style="29" customWidth="1"/>
    <col min="6650" max="6894" width="8.85546875" style="29"/>
    <col min="6895" max="6895" width="62.140625" style="29" customWidth="1"/>
    <col min="6896" max="6898" width="11" style="29" customWidth="1"/>
    <col min="6899" max="6900" width="11.42578125" style="29" customWidth="1"/>
    <col min="6901" max="6901" width="11.28515625" style="29" customWidth="1"/>
    <col min="6902" max="6902" width="12" style="29" customWidth="1"/>
    <col min="6903" max="6904" width="10.28515625" style="29" customWidth="1"/>
    <col min="6905" max="6905" width="12.7109375" style="29" customWidth="1"/>
    <col min="6906" max="7150" width="8.85546875" style="29"/>
    <col min="7151" max="7151" width="62.140625" style="29" customWidth="1"/>
    <col min="7152" max="7154" width="11" style="29" customWidth="1"/>
    <col min="7155" max="7156" width="11.42578125" style="29" customWidth="1"/>
    <col min="7157" max="7157" width="11.28515625" style="29" customWidth="1"/>
    <col min="7158" max="7158" width="12" style="29" customWidth="1"/>
    <col min="7159" max="7160" width="10.28515625" style="29" customWidth="1"/>
    <col min="7161" max="7161" width="12.7109375" style="29" customWidth="1"/>
    <col min="7162" max="7406" width="8.85546875" style="29"/>
    <col min="7407" max="7407" width="62.140625" style="29" customWidth="1"/>
    <col min="7408" max="7410" width="11" style="29" customWidth="1"/>
    <col min="7411" max="7412" width="11.42578125" style="29" customWidth="1"/>
    <col min="7413" max="7413" width="11.28515625" style="29" customWidth="1"/>
    <col min="7414" max="7414" width="12" style="29" customWidth="1"/>
    <col min="7415" max="7416" width="10.28515625" style="29" customWidth="1"/>
    <col min="7417" max="7417" width="12.7109375" style="29" customWidth="1"/>
    <col min="7418" max="7662" width="8.85546875" style="29"/>
    <col min="7663" max="7663" width="62.140625" style="29" customWidth="1"/>
    <col min="7664" max="7666" width="11" style="29" customWidth="1"/>
    <col min="7667" max="7668" width="11.42578125" style="29" customWidth="1"/>
    <col min="7669" max="7669" width="11.28515625" style="29" customWidth="1"/>
    <col min="7670" max="7670" width="12" style="29" customWidth="1"/>
    <col min="7671" max="7672" width="10.28515625" style="29" customWidth="1"/>
    <col min="7673" max="7673" width="12.7109375" style="29" customWidth="1"/>
    <col min="7674" max="7918" width="8.85546875" style="29"/>
    <col min="7919" max="7919" width="62.140625" style="29" customWidth="1"/>
    <col min="7920" max="7922" width="11" style="29" customWidth="1"/>
    <col min="7923" max="7924" width="11.42578125" style="29" customWidth="1"/>
    <col min="7925" max="7925" width="11.28515625" style="29" customWidth="1"/>
    <col min="7926" max="7926" width="12" style="29" customWidth="1"/>
    <col min="7927" max="7928" width="10.28515625" style="29" customWidth="1"/>
    <col min="7929" max="7929" width="12.7109375" style="29" customWidth="1"/>
    <col min="7930" max="8174" width="8.85546875" style="29"/>
    <col min="8175" max="8175" width="62.140625" style="29" customWidth="1"/>
    <col min="8176" max="8178" width="11" style="29" customWidth="1"/>
    <col min="8179" max="8180" width="11.42578125" style="29" customWidth="1"/>
    <col min="8181" max="8181" width="11.28515625" style="29" customWidth="1"/>
    <col min="8182" max="8182" width="12" style="29" customWidth="1"/>
    <col min="8183" max="8184" width="10.28515625" style="29" customWidth="1"/>
    <col min="8185" max="8185" width="12.7109375" style="29" customWidth="1"/>
    <col min="8186" max="8430" width="8.85546875" style="29"/>
    <col min="8431" max="8431" width="62.140625" style="29" customWidth="1"/>
    <col min="8432" max="8434" width="11" style="29" customWidth="1"/>
    <col min="8435" max="8436" width="11.42578125" style="29" customWidth="1"/>
    <col min="8437" max="8437" width="11.28515625" style="29" customWidth="1"/>
    <col min="8438" max="8438" width="12" style="29" customWidth="1"/>
    <col min="8439" max="8440" width="10.28515625" style="29" customWidth="1"/>
    <col min="8441" max="8441" width="12.7109375" style="29" customWidth="1"/>
    <col min="8442" max="8686" width="8.85546875" style="29"/>
    <col min="8687" max="8687" width="62.140625" style="29" customWidth="1"/>
    <col min="8688" max="8690" width="11" style="29" customWidth="1"/>
    <col min="8691" max="8692" width="11.42578125" style="29" customWidth="1"/>
    <col min="8693" max="8693" width="11.28515625" style="29" customWidth="1"/>
    <col min="8694" max="8694" width="12" style="29" customWidth="1"/>
    <col min="8695" max="8696" width="10.28515625" style="29" customWidth="1"/>
    <col min="8697" max="8697" width="12.7109375" style="29" customWidth="1"/>
    <col min="8698" max="8942" width="8.85546875" style="29"/>
    <col min="8943" max="8943" width="62.140625" style="29" customWidth="1"/>
    <col min="8944" max="8946" width="11" style="29" customWidth="1"/>
    <col min="8947" max="8948" width="11.42578125" style="29" customWidth="1"/>
    <col min="8949" max="8949" width="11.28515625" style="29" customWidth="1"/>
    <col min="8950" max="8950" width="12" style="29" customWidth="1"/>
    <col min="8951" max="8952" width="10.28515625" style="29" customWidth="1"/>
    <col min="8953" max="8953" width="12.7109375" style="29" customWidth="1"/>
    <col min="8954" max="9198" width="8.85546875" style="29"/>
    <col min="9199" max="9199" width="62.140625" style="29" customWidth="1"/>
    <col min="9200" max="9202" width="11" style="29" customWidth="1"/>
    <col min="9203" max="9204" width="11.42578125" style="29" customWidth="1"/>
    <col min="9205" max="9205" width="11.28515625" style="29" customWidth="1"/>
    <col min="9206" max="9206" width="12" style="29" customWidth="1"/>
    <col min="9207" max="9208" width="10.28515625" style="29" customWidth="1"/>
    <col min="9209" max="9209" width="12.7109375" style="29" customWidth="1"/>
    <col min="9210" max="9454" width="8.85546875" style="29"/>
    <col min="9455" max="9455" width="62.140625" style="29" customWidth="1"/>
    <col min="9456" max="9458" width="11" style="29" customWidth="1"/>
    <col min="9459" max="9460" width="11.42578125" style="29" customWidth="1"/>
    <col min="9461" max="9461" width="11.28515625" style="29" customWidth="1"/>
    <col min="9462" max="9462" width="12" style="29" customWidth="1"/>
    <col min="9463" max="9464" width="10.28515625" style="29" customWidth="1"/>
    <col min="9465" max="9465" width="12.7109375" style="29" customWidth="1"/>
    <col min="9466" max="9710" width="8.85546875" style="29"/>
    <col min="9711" max="9711" width="62.140625" style="29" customWidth="1"/>
    <col min="9712" max="9714" width="11" style="29" customWidth="1"/>
    <col min="9715" max="9716" width="11.42578125" style="29" customWidth="1"/>
    <col min="9717" max="9717" width="11.28515625" style="29" customWidth="1"/>
    <col min="9718" max="9718" width="12" style="29" customWidth="1"/>
    <col min="9719" max="9720" width="10.28515625" style="29" customWidth="1"/>
    <col min="9721" max="9721" width="12.7109375" style="29" customWidth="1"/>
    <col min="9722" max="9966" width="8.85546875" style="29"/>
    <col min="9967" max="9967" width="62.140625" style="29" customWidth="1"/>
    <col min="9968" max="9970" width="11" style="29" customWidth="1"/>
    <col min="9971" max="9972" width="11.42578125" style="29" customWidth="1"/>
    <col min="9973" max="9973" width="11.28515625" style="29" customWidth="1"/>
    <col min="9974" max="9974" width="12" style="29" customWidth="1"/>
    <col min="9975" max="9976" width="10.28515625" style="29" customWidth="1"/>
    <col min="9977" max="9977" width="12.7109375" style="29" customWidth="1"/>
    <col min="9978" max="10222" width="8.85546875" style="29"/>
    <col min="10223" max="10223" width="62.140625" style="29" customWidth="1"/>
    <col min="10224" max="10226" width="11" style="29" customWidth="1"/>
    <col min="10227" max="10228" width="11.42578125" style="29" customWidth="1"/>
    <col min="10229" max="10229" width="11.28515625" style="29" customWidth="1"/>
    <col min="10230" max="10230" width="12" style="29" customWidth="1"/>
    <col min="10231" max="10232" width="10.28515625" style="29" customWidth="1"/>
    <col min="10233" max="10233" width="12.7109375" style="29" customWidth="1"/>
    <col min="10234" max="10478" width="8.85546875" style="29"/>
    <col min="10479" max="10479" width="62.140625" style="29" customWidth="1"/>
    <col min="10480" max="10482" width="11" style="29" customWidth="1"/>
    <col min="10483" max="10484" width="11.42578125" style="29" customWidth="1"/>
    <col min="10485" max="10485" width="11.28515625" style="29" customWidth="1"/>
    <col min="10486" max="10486" width="12" style="29" customWidth="1"/>
    <col min="10487" max="10488" width="10.28515625" style="29" customWidth="1"/>
    <col min="10489" max="10489" width="12.7109375" style="29" customWidth="1"/>
    <col min="10490" max="10734" width="8.85546875" style="29"/>
    <col min="10735" max="10735" width="62.140625" style="29" customWidth="1"/>
    <col min="10736" max="10738" width="11" style="29" customWidth="1"/>
    <col min="10739" max="10740" width="11.42578125" style="29" customWidth="1"/>
    <col min="10741" max="10741" width="11.28515625" style="29" customWidth="1"/>
    <col min="10742" max="10742" width="12" style="29" customWidth="1"/>
    <col min="10743" max="10744" width="10.28515625" style="29" customWidth="1"/>
    <col min="10745" max="10745" width="12.7109375" style="29" customWidth="1"/>
    <col min="10746" max="10990" width="8.85546875" style="29"/>
    <col min="10991" max="10991" width="62.140625" style="29" customWidth="1"/>
    <col min="10992" max="10994" width="11" style="29" customWidth="1"/>
    <col min="10995" max="10996" width="11.42578125" style="29" customWidth="1"/>
    <col min="10997" max="10997" width="11.28515625" style="29" customWidth="1"/>
    <col min="10998" max="10998" width="12" style="29" customWidth="1"/>
    <col min="10999" max="11000" width="10.28515625" style="29" customWidth="1"/>
    <col min="11001" max="11001" width="12.7109375" style="29" customWidth="1"/>
    <col min="11002" max="11246" width="8.85546875" style="29"/>
    <col min="11247" max="11247" width="62.140625" style="29" customWidth="1"/>
    <col min="11248" max="11250" width="11" style="29" customWidth="1"/>
    <col min="11251" max="11252" width="11.42578125" style="29" customWidth="1"/>
    <col min="11253" max="11253" width="11.28515625" style="29" customWidth="1"/>
    <col min="11254" max="11254" width="12" style="29" customWidth="1"/>
    <col min="11255" max="11256" width="10.28515625" style="29" customWidth="1"/>
    <col min="11257" max="11257" width="12.7109375" style="29" customWidth="1"/>
    <col min="11258" max="11502" width="8.85546875" style="29"/>
    <col min="11503" max="11503" width="62.140625" style="29" customWidth="1"/>
    <col min="11504" max="11506" width="11" style="29" customWidth="1"/>
    <col min="11507" max="11508" width="11.42578125" style="29" customWidth="1"/>
    <col min="11509" max="11509" width="11.28515625" style="29" customWidth="1"/>
    <col min="11510" max="11510" width="12" style="29" customWidth="1"/>
    <col min="11511" max="11512" width="10.28515625" style="29" customWidth="1"/>
    <col min="11513" max="11513" width="12.7109375" style="29" customWidth="1"/>
    <col min="11514" max="11758" width="8.85546875" style="29"/>
    <col min="11759" max="11759" width="62.140625" style="29" customWidth="1"/>
    <col min="11760" max="11762" width="11" style="29" customWidth="1"/>
    <col min="11763" max="11764" width="11.42578125" style="29" customWidth="1"/>
    <col min="11765" max="11765" width="11.28515625" style="29" customWidth="1"/>
    <col min="11766" max="11766" width="12" style="29" customWidth="1"/>
    <col min="11767" max="11768" width="10.28515625" style="29" customWidth="1"/>
    <col min="11769" max="11769" width="12.7109375" style="29" customWidth="1"/>
    <col min="11770" max="12014" width="8.85546875" style="29"/>
    <col min="12015" max="12015" width="62.140625" style="29" customWidth="1"/>
    <col min="12016" max="12018" width="11" style="29" customWidth="1"/>
    <col min="12019" max="12020" width="11.42578125" style="29" customWidth="1"/>
    <col min="12021" max="12021" width="11.28515625" style="29" customWidth="1"/>
    <col min="12022" max="12022" width="12" style="29" customWidth="1"/>
    <col min="12023" max="12024" width="10.28515625" style="29" customWidth="1"/>
    <col min="12025" max="12025" width="12.7109375" style="29" customWidth="1"/>
    <col min="12026" max="12270" width="8.85546875" style="29"/>
    <col min="12271" max="12271" width="62.140625" style="29" customWidth="1"/>
    <col min="12272" max="12274" width="11" style="29" customWidth="1"/>
    <col min="12275" max="12276" width="11.42578125" style="29" customWidth="1"/>
    <col min="12277" max="12277" width="11.28515625" style="29" customWidth="1"/>
    <col min="12278" max="12278" width="12" style="29" customWidth="1"/>
    <col min="12279" max="12280" width="10.28515625" style="29" customWidth="1"/>
    <col min="12281" max="12281" width="12.7109375" style="29" customWidth="1"/>
    <col min="12282" max="12526" width="8.85546875" style="29"/>
    <col min="12527" max="12527" width="62.140625" style="29" customWidth="1"/>
    <col min="12528" max="12530" width="11" style="29" customWidth="1"/>
    <col min="12531" max="12532" width="11.42578125" style="29" customWidth="1"/>
    <col min="12533" max="12533" width="11.28515625" style="29" customWidth="1"/>
    <col min="12534" max="12534" width="12" style="29" customWidth="1"/>
    <col min="12535" max="12536" width="10.28515625" style="29" customWidth="1"/>
    <col min="12537" max="12537" width="12.7109375" style="29" customWidth="1"/>
    <col min="12538" max="12782" width="8.85546875" style="29"/>
    <col min="12783" max="12783" width="62.140625" style="29" customWidth="1"/>
    <col min="12784" max="12786" width="11" style="29" customWidth="1"/>
    <col min="12787" max="12788" width="11.42578125" style="29" customWidth="1"/>
    <col min="12789" max="12789" width="11.28515625" style="29" customWidth="1"/>
    <col min="12790" max="12790" width="12" style="29" customWidth="1"/>
    <col min="12791" max="12792" width="10.28515625" style="29" customWidth="1"/>
    <col min="12793" max="12793" width="12.7109375" style="29" customWidth="1"/>
    <col min="12794" max="13038" width="8.85546875" style="29"/>
    <col min="13039" max="13039" width="62.140625" style="29" customWidth="1"/>
    <col min="13040" max="13042" width="11" style="29" customWidth="1"/>
    <col min="13043" max="13044" width="11.42578125" style="29" customWidth="1"/>
    <col min="13045" max="13045" width="11.28515625" style="29" customWidth="1"/>
    <col min="13046" max="13046" width="12" style="29" customWidth="1"/>
    <col min="13047" max="13048" width="10.28515625" style="29" customWidth="1"/>
    <col min="13049" max="13049" width="12.7109375" style="29" customWidth="1"/>
    <col min="13050" max="13294" width="8.85546875" style="29"/>
    <col min="13295" max="13295" width="62.140625" style="29" customWidth="1"/>
    <col min="13296" max="13298" width="11" style="29" customWidth="1"/>
    <col min="13299" max="13300" width="11.42578125" style="29" customWidth="1"/>
    <col min="13301" max="13301" width="11.28515625" style="29" customWidth="1"/>
    <col min="13302" max="13302" width="12" style="29" customWidth="1"/>
    <col min="13303" max="13304" width="10.28515625" style="29" customWidth="1"/>
    <col min="13305" max="13305" width="12.7109375" style="29" customWidth="1"/>
    <col min="13306" max="13550" width="8.85546875" style="29"/>
    <col min="13551" max="13551" width="62.140625" style="29" customWidth="1"/>
    <col min="13552" max="13554" width="11" style="29" customWidth="1"/>
    <col min="13555" max="13556" width="11.42578125" style="29" customWidth="1"/>
    <col min="13557" max="13557" width="11.28515625" style="29" customWidth="1"/>
    <col min="13558" max="13558" width="12" style="29" customWidth="1"/>
    <col min="13559" max="13560" width="10.28515625" style="29" customWidth="1"/>
    <col min="13561" max="13561" width="12.7109375" style="29" customWidth="1"/>
    <col min="13562" max="13806" width="8.85546875" style="29"/>
    <col min="13807" max="13807" width="62.140625" style="29" customWidth="1"/>
    <col min="13808" max="13810" width="11" style="29" customWidth="1"/>
    <col min="13811" max="13812" width="11.42578125" style="29" customWidth="1"/>
    <col min="13813" max="13813" width="11.28515625" style="29" customWidth="1"/>
    <col min="13814" max="13814" width="12" style="29" customWidth="1"/>
    <col min="13815" max="13816" width="10.28515625" style="29" customWidth="1"/>
    <col min="13817" max="13817" width="12.7109375" style="29" customWidth="1"/>
    <col min="13818" max="14062" width="8.85546875" style="29"/>
    <col min="14063" max="14063" width="62.140625" style="29" customWidth="1"/>
    <col min="14064" max="14066" width="11" style="29" customWidth="1"/>
    <col min="14067" max="14068" width="11.42578125" style="29" customWidth="1"/>
    <col min="14069" max="14069" width="11.28515625" style="29" customWidth="1"/>
    <col min="14070" max="14070" width="12" style="29" customWidth="1"/>
    <col min="14071" max="14072" width="10.28515625" style="29" customWidth="1"/>
    <col min="14073" max="14073" width="12.7109375" style="29" customWidth="1"/>
    <col min="14074" max="14318" width="8.85546875" style="29"/>
    <col min="14319" max="14319" width="62.140625" style="29" customWidth="1"/>
    <col min="14320" max="14322" width="11" style="29" customWidth="1"/>
    <col min="14323" max="14324" width="11.42578125" style="29" customWidth="1"/>
    <col min="14325" max="14325" width="11.28515625" style="29" customWidth="1"/>
    <col min="14326" max="14326" width="12" style="29" customWidth="1"/>
    <col min="14327" max="14328" width="10.28515625" style="29" customWidth="1"/>
    <col min="14329" max="14329" width="12.7109375" style="29" customWidth="1"/>
    <col min="14330" max="14574" width="8.85546875" style="29"/>
    <col min="14575" max="14575" width="62.140625" style="29" customWidth="1"/>
    <col min="14576" max="14578" width="11" style="29" customWidth="1"/>
    <col min="14579" max="14580" width="11.42578125" style="29" customWidth="1"/>
    <col min="14581" max="14581" width="11.28515625" style="29" customWidth="1"/>
    <col min="14582" max="14582" width="12" style="29" customWidth="1"/>
    <col min="14583" max="14584" width="10.28515625" style="29" customWidth="1"/>
    <col min="14585" max="14585" width="12.7109375" style="29" customWidth="1"/>
    <col min="14586" max="14830" width="8.85546875" style="29"/>
    <col min="14831" max="14831" width="62.140625" style="29" customWidth="1"/>
    <col min="14832" max="14834" width="11" style="29" customWidth="1"/>
    <col min="14835" max="14836" width="11.42578125" style="29" customWidth="1"/>
    <col min="14837" max="14837" width="11.28515625" style="29" customWidth="1"/>
    <col min="14838" max="14838" width="12" style="29" customWidth="1"/>
    <col min="14839" max="14840" width="10.28515625" style="29" customWidth="1"/>
    <col min="14841" max="14841" width="12.7109375" style="29" customWidth="1"/>
    <col min="14842" max="15086" width="8.85546875" style="29"/>
    <col min="15087" max="15087" width="62.140625" style="29" customWidth="1"/>
    <col min="15088" max="15090" width="11" style="29" customWidth="1"/>
    <col min="15091" max="15092" width="11.42578125" style="29" customWidth="1"/>
    <col min="15093" max="15093" width="11.28515625" style="29" customWidth="1"/>
    <col min="15094" max="15094" width="12" style="29" customWidth="1"/>
    <col min="15095" max="15096" width="10.28515625" style="29" customWidth="1"/>
    <col min="15097" max="15097" width="12.7109375" style="29" customWidth="1"/>
    <col min="15098" max="15342" width="8.85546875" style="29"/>
    <col min="15343" max="15343" width="62.140625" style="29" customWidth="1"/>
    <col min="15344" max="15346" width="11" style="29" customWidth="1"/>
    <col min="15347" max="15348" width="11.42578125" style="29" customWidth="1"/>
    <col min="15349" max="15349" width="11.28515625" style="29" customWidth="1"/>
    <col min="15350" max="15350" width="12" style="29" customWidth="1"/>
    <col min="15351" max="15352" width="10.28515625" style="29" customWidth="1"/>
    <col min="15353" max="15353" width="12.7109375" style="29" customWidth="1"/>
    <col min="15354" max="15598" width="8.85546875" style="29"/>
    <col min="15599" max="15599" width="62.140625" style="29" customWidth="1"/>
    <col min="15600" max="15602" width="11" style="29" customWidth="1"/>
    <col min="15603" max="15604" width="11.42578125" style="29" customWidth="1"/>
    <col min="15605" max="15605" width="11.28515625" style="29" customWidth="1"/>
    <col min="15606" max="15606" width="12" style="29" customWidth="1"/>
    <col min="15607" max="15608" width="10.28515625" style="29" customWidth="1"/>
    <col min="15609" max="15609" width="12.7109375" style="29" customWidth="1"/>
    <col min="15610" max="15854" width="8.85546875" style="29"/>
    <col min="15855" max="15855" width="62.140625" style="29" customWidth="1"/>
    <col min="15856" max="15858" width="11" style="29" customWidth="1"/>
    <col min="15859" max="15860" width="11.42578125" style="29" customWidth="1"/>
    <col min="15861" max="15861" width="11.28515625" style="29" customWidth="1"/>
    <col min="15862" max="15862" width="12" style="29" customWidth="1"/>
    <col min="15863" max="15864" width="10.28515625" style="29" customWidth="1"/>
    <col min="15865" max="15865" width="12.7109375" style="29" customWidth="1"/>
    <col min="15866" max="16110" width="8.85546875" style="29"/>
    <col min="16111" max="16111" width="62.140625" style="29" customWidth="1"/>
    <col min="16112" max="16114" width="11" style="29" customWidth="1"/>
    <col min="16115" max="16116" width="11.42578125" style="29" customWidth="1"/>
    <col min="16117" max="16117" width="11.28515625" style="29" customWidth="1"/>
    <col min="16118" max="16118" width="12" style="29" customWidth="1"/>
    <col min="16119" max="16120" width="10.28515625" style="29" customWidth="1"/>
    <col min="16121" max="16121" width="12.7109375" style="29" customWidth="1"/>
    <col min="16122" max="16381" width="8.85546875" style="29"/>
    <col min="16382" max="16384" width="8.85546875" style="29" customWidth="1"/>
  </cols>
  <sheetData>
    <row r="1" spans="1:10" s="245" customFormat="1" ht="26.45" customHeight="1" thickBot="1">
      <c r="A1" s="244" t="s">
        <v>74</v>
      </c>
    </row>
    <row r="2" spans="1:10" ht="42.6" customHeight="1" thickBot="1">
      <c r="A2" s="46" t="s">
        <v>22</v>
      </c>
      <c r="B2" s="120" t="s">
        <v>96</v>
      </c>
      <c r="C2" s="85" t="s">
        <v>81</v>
      </c>
      <c r="D2" s="203" t="s">
        <v>88</v>
      </c>
      <c r="E2" s="167" t="s">
        <v>99</v>
      </c>
      <c r="F2" s="219" t="s">
        <v>97</v>
      </c>
      <c r="G2" s="191" t="s">
        <v>98</v>
      </c>
      <c r="H2" s="136" t="s">
        <v>89</v>
      </c>
    </row>
    <row r="3" spans="1:10" ht="20.45" customHeight="1">
      <c r="A3" s="48" t="s">
        <v>70</v>
      </c>
      <c r="B3" s="121">
        <v>481</v>
      </c>
      <c r="C3" s="86">
        <v>510</v>
      </c>
      <c r="D3" s="204">
        <v>492</v>
      </c>
      <c r="E3" s="168">
        <v>488</v>
      </c>
      <c r="F3" s="220">
        <f>E3/D3-1</f>
        <v>-8.1300813008130524E-3</v>
      </c>
      <c r="G3" s="192">
        <f>E3/C3-1</f>
        <v>-4.3137254901960742E-2</v>
      </c>
      <c r="H3" s="137">
        <f>E3/B3-1</f>
        <v>1.4553014553014609E-2</v>
      </c>
      <c r="I3" s="139"/>
    </row>
    <row r="4" spans="1:10" ht="20.45" customHeight="1">
      <c r="A4" s="49" t="s">
        <v>21</v>
      </c>
      <c r="B4" s="122">
        <v>191</v>
      </c>
      <c r="C4" s="87">
        <v>194</v>
      </c>
      <c r="D4" s="205">
        <v>194</v>
      </c>
      <c r="E4" s="169">
        <v>192</v>
      </c>
      <c r="F4" s="220">
        <f t="shared" ref="F4:F38" si="0">E4/D4-1</f>
        <v>-1.0309278350515427E-2</v>
      </c>
      <c r="G4" s="192">
        <f t="shared" ref="G4:G38" si="1">E4/C4-1</f>
        <v>-1.0309278350515427E-2</v>
      </c>
      <c r="H4" s="137">
        <f>E4/B4-1</f>
        <v>5.2356020942407877E-3</v>
      </c>
    </row>
    <row r="5" spans="1:10" s="31" customFormat="1" ht="18" hidden="1" customHeight="1" outlineLevel="1">
      <c r="A5" s="30" t="s">
        <v>46</v>
      </c>
      <c r="B5" s="123">
        <v>0.39708939708939711</v>
      </c>
      <c r="C5" s="88">
        <f>C4/$C$3</f>
        <v>0.38039215686274508</v>
      </c>
      <c r="D5" s="206">
        <f>D4/$D$3</f>
        <v>0.39430894308943087</v>
      </c>
      <c r="E5" s="170">
        <f>E4/$E$3</f>
        <v>0.39344262295081966</v>
      </c>
      <c r="F5" s="221">
        <f t="shared" si="0"/>
        <v>-2.1970593206016575E-3</v>
      </c>
      <c r="G5" s="193">
        <f t="shared" si="1"/>
        <v>3.4307926314010473E-2</v>
      </c>
      <c r="H5" s="183">
        <f t="shared" ref="H4:H38" si="2">E5/B5-1</f>
        <v>-9.1837610505536293E-3</v>
      </c>
      <c r="I5" s="24"/>
      <c r="J5" s="24"/>
    </row>
    <row r="6" spans="1:10" ht="18" customHeight="1" collapsed="1">
      <c r="A6" s="47" t="s">
        <v>45</v>
      </c>
      <c r="B6" s="124">
        <v>182</v>
      </c>
      <c r="C6" s="89">
        <v>171</v>
      </c>
      <c r="D6" s="207">
        <v>171</v>
      </c>
      <c r="E6" s="171">
        <v>169</v>
      </c>
      <c r="F6" s="222">
        <f t="shared" si="0"/>
        <v>-1.1695906432748537E-2</v>
      </c>
      <c r="G6" s="194">
        <f t="shared" si="1"/>
        <v>-1.1695906432748537E-2</v>
      </c>
      <c r="H6" s="184">
        <f t="shared" si="2"/>
        <v>-7.1428571428571397E-2</v>
      </c>
    </row>
    <row r="7" spans="1:10" s="32" customFormat="1" ht="18" hidden="1" customHeight="1" outlineLevel="1">
      <c r="A7" s="30" t="s">
        <v>47</v>
      </c>
      <c r="B7" s="125">
        <v>0.95287958115183247</v>
      </c>
      <c r="C7" s="90">
        <f>C6/$C$4</f>
        <v>0.88144329896907214</v>
      </c>
      <c r="D7" s="208">
        <f>D6/$D$4</f>
        <v>0.88144329896907214</v>
      </c>
      <c r="E7" s="172">
        <f>E6/$E$4</f>
        <v>0.88020833333333337</v>
      </c>
      <c r="F7" s="223">
        <f t="shared" si="0"/>
        <v>-1.4010721247562641E-3</v>
      </c>
      <c r="G7" s="195">
        <f t="shared" si="1"/>
        <v>-1.4010721247562641E-3</v>
      </c>
      <c r="H7" s="185">
        <f t="shared" si="2"/>
        <v>-7.6264880952380931E-2</v>
      </c>
    </row>
    <row r="8" spans="1:10" ht="18" customHeight="1" collapsed="1">
      <c r="A8" s="47" t="s">
        <v>80</v>
      </c>
      <c r="B8" s="142" t="s">
        <v>65</v>
      </c>
      <c r="C8" s="89">
        <v>14</v>
      </c>
      <c r="D8" s="207">
        <v>14</v>
      </c>
      <c r="E8" s="171">
        <v>14</v>
      </c>
      <c r="F8" s="223">
        <f t="shared" si="0"/>
        <v>0</v>
      </c>
      <c r="G8" s="195">
        <f t="shared" si="1"/>
        <v>0</v>
      </c>
      <c r="H8" s="185" t="s">
        <v>103</v>
      </c>
    </row>
    <row r="9" spans="1:10" s="32" customFormat="1" ht="18" hidden="1" customHeight="1" outlineLevel="1">
      <c r="A9" s="30" t="s">
        <v>47</v>
      </c>
      <c r="B9" s="134" t="s">
        <v>65</v>
      </c>
      <c r="C9" s="90">
        <f>C8/$C$4</f>
        <v>7.2164948453608241E-2</v>
      </c>
      <c r="D9" s="208">
        <f>D8/$D$4</f>
        <v>7.2164948453608241E-2</v>
      </c>
      <c r="E9" s="172">
        <f>E8/$E$4</f>
        <v>7.2916666666666671E-2</v>
      </c>
      <c r="F9" s="223">
        <f t="shared" si="0"/>
        <v>1.0416666666666741E-2</v>
      </c>
      <c r="G9" s="195">
        <f t="shared" si="1"/>
        <v>1.0416666666666741E-2</v>
      </c>
      <c r="H9" s="238" t="s">
        <v>103</v>
      </c>
    </row>
    <row r="10" spans="1:10" ht="18" customHeight="1" collapsed="1">
      <c r="A10" s="50" t="s">
        <v>57</v>
      </c>
      <c r="B10" s="126">
        <v>0</v>
      </c>
      <c r="C10" s="91">
        <v>3</v>
      </c>
      <c r="D10" s="209">
        <v>3</v>
      </c>
      <c r="E10" s="173">
        <v>3</v>
      </c>
      <c r="F10" s="224">
        <f t="shared" si="0"/>
        <v>0</v>
      </c>
      <c r="G10" s="196">
        <f t="shared" si="1"/>
        <v>0</v>
      </c>
      <c r="H10" s="185" t="s">
        <v>103</v>
      </c>
    </row>
    <row r="11" spans="1:10" s="32" customFormat="1" ht="18" hidden="1" customHeight="1" outlineLevel="1">
      <c r="A11" s="30" t="s">
        <v>47</v>
      </c>
      <c r="B11" s="125">
        <v>0</v>
      </c>
      <c r="C11" s="90">
        <f>C10/$C$4</f>
        <v>1.5463917525773196E-2</v>
      </c>
      <c r="D11" s="208">
        <f>D10/$D$4</f>
        <v>1.5463917525773196E-2</v>
      </c>
      <c r="E11" s="172">
        <f>E10/$E$4</f>
        <v>1.5625E-2</v>
      </c>
      <c r="F11" s="224">
        <f t="shared" si="0"/>
        <v>1.0416666666666519E-2</v>
      </c>
      <c r="G11" s="196">
        <f t="shared" si="1"/>
        <v>1.0416666666666519E-2</v>
      </c>
      <c r="H11" s="186" t="s">
        <v>103</v>
      </c>
    </row>
    <row r="12" spans="1:10" ht="18" customHeight="1" collapsed="1">
      <c r="A12" s="50" t="s">
        <v>76</v>
      </c>
      <c r="B12" s="126">
        <v>6</v>
      </c>
      <c r="C12" s="91">
        <v>4</v>
      </c>
      <c r="D12" s="209">
        <v>4</v>
      </c>
      <c r="E12" s="173">
        <v>4</v>
      </c>
      <c r="F12" s="223">
        <f t="shared" si="0"/>
        <v>0</v>
      </c>
      <c r="G12" s="195">
        <f t="shared" si="1"/>
        <v>0</v>
      </c>
      <c r="H12" s="185">
        <f t="shared" si="2"/>
        <v>-0.33333333333333337</v>
      </c>
    </row>
    <row r="13" spans="1:10" s="32" customFormat="1" ht="18" hidden="1" customHeight="1" outlineLevel="1">
      <c r="A13" s="30" t="s">
        <v>47</v>
      </c>
      <c r="B13" s="125">
        <v>3.1413612565445025E-2</v>
      </c>
      <c r="C13" s="90">
        <f>C12/$C$4</f>
        <v>2.0618556701030927E-2</v>
      </c>
      <c r="D13" s="208">
        <f>D12/$D$4</f>
        <v>2.0618556701030927E-2</v>
      </c>
      <c r="E13" s="172">
        <f>E12/$E$4</f>
        <v>2.0833333333333332E-2</v>
      </c>
      <c r="F13" s="224">
        <f>E13/D13-1</f>
        <v>1.0416666666666741E-2</v>
      </c>
      <c r="G13" s="195">
        <f t="shared" si="1"/>
        <v>1.0416666666666741E-2</v>
      </c>
      <c r="H13" s="187">
        <f t="shared" si="2"/>
        <v>-0.33680555555555558</v>
      </c>
    </row>
    <row r="14" spans="1:10" ht="18" customHeight="1" collapsed="1">
      <c r="A14" s="50" t="s">
        <v>82</v>
      </c>
      <c r="B14" s="142" t="s">
        <v>65</v>
      </c>
      <c r="C14" s="91">
        <v>0</v>
      </c>
      <c r="D14" s="209">
        <v>0</v>
      </c>
      <c r="E14" s="173">
        <v>0</v>
      </c>
      <c r="F14" s="224" t="s">
        <v>103</v>
      </c>
      <c r="G14" s="196" t="s">
        <v>103</v>
      </c>
      <c r="H14" s="185" t="s">
        <v>103</v>
      </c>
    </row>
    <row r="15" spans="1:10" s="32" customFormat="1" ht="18" hidden="1" customHeight="1" outlineLevel="1">
      <c r="A15" s="30" t="s">
        <v>47</v>
      </c>
      <c r="B15" s="134" t="s">
        <v>65</v>
      </c>
      <c r="C15" s="90">
        <f>C14/$C$4</f>
        <v>0</v>
      </c>
      <c r="D15" s="208">
        <f>D14/$D$4</f>
        <v>0</v>
      </c>
      <c r="E15" s="172">
        <f>E14/$E$4</f>
        <v>0</v>
      </c>
      <c r="F15" s="224" t="s">
        <v>103</v>
      </c>
      <c r="G15" s="196" t="s">
        <v>103</v>
      </c>
      <c r="H15" s="185" t="s">
        <v>103</v>
      </c>
    </row>
    <row r="16" spans="1:10" ht="18" customHeight="1" collapsed="1">
      <c r="A16" s="50" t="s">
        <v>71</v>
      </c>
      <c r="B16" s="126">
        <v>2</v>
      </c>
      <c r="C16" s="91">
        <v>1</v>
      </c>
      <c r="D16" s="209">
        <v>1</v>
      </c>
      <c r="E16" s="173">
        <v>1</v>
      </c>
      <c r="F16" s="223">
        <f t="shared" si="0"/>
        <v>0</v>
      </c>
      <c r="G16" s="195">
        <f t="shared" si="1"/>
        <v>0</v>
      </c>
      <c r="H16" s="185">
        <f t="shared" si="2"/>
        <v>-0.5</v>
      </c>
    </row>
    <row r="17" spans="1:10" s="32" customFormat="1" ht="18" hidden="1" customHeight="1" outlineLevel="1">
      <c r="A17" s="30" t="s">
        <v>47</v>
      </c>
      <c r="B17" s="125">
        <v>1.0471204188481676E-2</v>
      </c>
      <c r="C17" s="90">
        <f>C16/$C$4</f>
        <v>5.1546391752577319E-3</v>
      </c>
      <c r="D17" s="208">
        <f>D16/$D$4</f>
        <v>5.1546391752577319E-3</v>
      </c>
      <c r="E17" s="172">
        <f>E16/$E$4</f>
        <v>5.208333333333333E-3</v>
      </c>
      <c r="F17" s="223">
        <f t="shared" si="0"/>
        <v>1.0416666666666741E-2</v>
      </c>
      <c r="G17" s="195">
        <f t="shared" si="1"/>
        <v>1.0416666666666741E-2</v>
      </c>
      <c r="H17" s="185">
        <f t="shared" si="2"/>
        <v>-0.50260416666666674</v>
      </c>
    </row>
    <row r="18" spans="1:10" ht="18" customHeight="1" collapsed="1">
      <c r="A18" s="57" t="s">
        <v>58</v>
      </c>
      <c r="B18" s="126">
        <v>1</v>
      </c>
      <c r="C18" s="91">
        <v>1</v>
      </c>
      <c r="D18" s="209">
        <v>1</v>
      </c>
      <c r="E18" s="173">
        <v>1</v>
      </c>
      <c r="F18" s="223">
        <f t="shared" si="0"/>
        <v>0</v>
      </c>
      <c r="G18" s="195">
        <f t="shared" si="1"/>
        <v>0</v>
      </c>
      <c r="H18" s="185">
        <f t="shared" si="2"/>
        <v>0</v>
      </c>
      <c r="I18" s="36"/>
      <c r="J18" s="36"/>
    </row>
    <row r="19" spans="1:10" s="32" customFormat="1" ht="18" hidden="1" customHeight="1" outlineLevel="1">
      <c r="A19" s="33" t="s">
        <v>47</v>
      </c>
      <c r="B19" s="125">
        <v>5.235602094240838E-3</v>
      </c>
      <c r="C19" s="90">
        <f>C18/$C$4</f>
        <v>5.1546391752577319E-3</v>
      </c>
      <c r="D19" s="208">
        <f>D18/$D$4</f>
        <v>5.1546391752577319E-3</v>
      </c>
      <c r="E19" s="172">
        <f>E18/$E$4</f>
        <v>5.208333333333333E-3</v>
      </c>
      <c r="F19" s="223">
        <f t="shared" si="0"/>
        <v>1.0416666666666741E-2</v>
      </c>
      <c r="G19" s="195">
        <f t="shared" si="1"/>
        <v>1.0416666666666741E-2</v>
      </c>
      <c r="H19" s="185">
        <f t="shared" si="2"/>
        <v>-5.2083333333334814E-3</v>
      </c>
      <c r="I19" s="36"/>
      <c r="J19" s="36"/>
    </row>
    <row r="20" spans="1:10" ht="18" customHeight="1" collapsed="1">
      <c r="A20" s="57" t="s">
        <v>56</v>
      </c>
      <c r="B20" s="127">
        <v>0</v>
      </c>
      <c r="C20" s="92">
        <v>0</v>
      </c>
      <c r="D20" s="210">
        <v>0</v>
      </c>
      <c r="E20" s="174">
        <v>0</v>
      </c>
      <c r="F20" s="225" t="s">
        <v>103</v>
      </c>
      <c r="G20" s="197" t="s">
        <v>103</v>
      </c>
      <c r="H20" s="188" t="s">
        <v>103</v>
      </c>
      <c r="I20" s="36"/>
      <c r="J20" s="36"/>
    </row>
    <row r="21" spans="1:10" s="32" customFormat="1" ht="18" hidden="1" customHeight="1" outlineLevel="1">
      <c r="A21" s="33" t="s">
        <v>47</v>
      </c>
      <c r="B21" s="125">
        <v>0</v>
      </c>
      <c r="C21" s="90">
        <f>C20/$C$4</f>
        <v>0</v>
      </c>
      <c r="D21" s="208">
        <f>D20/$D$4</f>
        <v>0</v>
      </c>
      <c r="E21" s="172">
        <f>E20/$E$4</f>
        <v>0</v>
      </c>
      <c r="F21" s="224" t="s">
        <v>103</v>
      </c>
      <c r="G21" s="196" t="s">
        <v>103</v>
      </c>
      <c r="H21" s="185" t="s">
        <v>103</v>
      </c>
      <c r="I21" s="36"/>
      <c r="J21" s="36"/>
    </row>
    <row r="22" spans="1:10" ht="18" hidden="1" customHeight="1" outlineLevel="1">
      <c r="A22" s="34" t="s">
        <v>24</v>
      </c>
      <c r="B22" s="128">
        <v>1</v>
      </c>
      <c r="C22" s="93">
        <f>SUM(C7,C9,C15,C17,C13,C11,C19,C21)</f>
        <v>1</v>
      </c>
      <c r="D22" s="211">
        <f>SUM(D7,D9,D15,D17,D13,D11,D19,D21)</f>
        <v>1</v>
      </c>
      <c r="E22" s="175">
        <f>SUM(E7,E9,E15,E17,E13,E11,E19,E21)</f>
        <v>1</v>
      </c>
      <c r="F22" s="226">
        <f t="shared" si="0"/>
        <v>0</v>
      </c>
      <c r="G22" s="198">
        <f t="shared" si="1"/>
        <v>0</v>
      </c>
      <c r="H22" s="138">
        <f t="shared" si="2"/>
        <v>0</v>
      </c>
      <c r="I22" s="36"/>
      <c r="J22" s="36"/>
    </row>
    <row r="23" spans="1:10" ht="18" customHeight="1" collapsed="1">
      <c r="A23" s="51" t="s">
        <v>75</v>
      </c>
      <c r="B23" s="129">
        <v>87147.430000000008</v>
      </c>
      <c r="C23" s="106">
        <v>34747.360000000001</v>
      </c>
      <c r="D23" s="212">
        <v>83660.460999999996</v>
      </c>
      <c r="E23" s="176">
        <v>109227.29999999999</v>
      </c>
      <c r="F23" s="227">
        <f t="shared" si="0"/>
        <v>0.30560241593696214</v>
      </c>
      <c r="G23" s="199">
        <f t="shared" si="1"/>
        <v>2.1434704679722425</v>
      </c>
      <c r="H23" s="137">
        <f>E23/B23-1</f>
        <v>0.25336226208850876</v>
      </c>
      <c r="I23" s="265"/>
      <c r="J23" s="36"/>
    </row>
    <row r="24" spans="1:10" ht="18" customHeight="1">
      <c r="A24" s="52" t="s">
        <v>44</v>
      </c>
      <c r="B24" s="130">
        <v>85543.46</v>
      </c>
      <c r="C24" s="107">
        <v>32138.559999999998</v>
      </c>
      <c r="D24" s="213">
        <v>78401.199999999983</v>
      </c>
      <c r="E24" s="177">
        <v>99805.5</v>
      </c>
      <c r="F24" s="228">
        <f t="shared" si="0"/>
        <v>0.27300985189002236</v>
      </c>
      <c r="G24" s="200">
        <f t="shared" si="1"/>
        <v>2.1054751675246188</v>
      </c>
      <c r="H24" s="183">
        <f>E24/B24-1</f>
        <v>0.16672273952912353</v>
      </c>
      <c r="I24" s="265"/>
      <c r="J24" s="266"/>
    </row>
    <row r="25" spans="1:10" s="32" customFormat="1" ht="18" hidden="1" customHeight="1" outlineLevel="1">
      <c r="A25" s="30" t="s">
        <v>48</v>
      </c>
      <c r="B25" s="134">
        <v>0.98159475270814067</v>
      </c>
      <c r="C25" s="90">
        <f>C24/$C$23</f>
        <v>0.92492091485511407</v>
      </c>
      <c r="D25" s="208">
        <f>D24/$D$23</f>
        <v>0.93713564404097638</v>
      </c>
      <c r="E25" s="172">
        <f>E24/$E$23</f>
        <v>0.9137413448835594</v>
      </c>
      <c r="F25" s="223">
        <f t="shared" si="0"/>
        <v>-2.4963621121633528E-2</v>
      </c>
      <c r="G25" s="195">
        <f t="shared" si="1"/>
        <v>-1.2087055003298208E-2</v>
      </c>
      <c r="H25" s="187">
        <f t="shared" si="2"/>
        <v>-6.912568311656031E-2</v>
      </c>
      <c r="I25" s="36"/>
      <c r="J25" s="36"/>
    </row>
    <row r="26" spans="1:10" ht="18" customHeight="1" collapsed="1">
      <c r="A26" s="50" t="s">
        <v>27</v>
      </c>
      <c r="B26" s="131">
        <v>712.29</v>
      </c>
      <c r="C26" s="108">
        <v>24.11</v>
      </c>
      <c r="D26" s="214">
        <v>0</v>
      </c>
      <c r="E26" s="178">
        <v>0</v>
      </c>
      <c r="F26" s="224" t="s">
        <v>103</v>
      </c>
      <c r="G26" s="196">
        <f t="shared" si="1"/>
        <v>-1</v>
      </c>
      <c r="H26" s="185">
        <f t="shared" si="2"/>
        <v>-1</v>
      </c>
      <c r="I26" s="36"/>
      <c r="J26" s="36"/>
    </row>
    <row r="27" spans="1:10" s="32" customFormat="1" ht="18" hidden="1" customHeight="1" outlineLevel="1">
      <c r="A27" s="30" t="s">
        <v>48</v>
      </c>
      <c r="B27" s="134">
        <v>8.1733907701007358E-3</v>
      </c>
      <c r="C27" s="90">
        <f>C26/$C$23</f>
        <v>6.938656634633537E-4</v>
      </c>
      <c r="D27" s="208">
        <f>D26/$D$23</f>
        <v>0</v>
      </c>
      <c r="E27" s="172">
        <f>E26/$E$23</f>
        <v>0</v>
      </c>
      <c r="F27" s="239" t="s">
        <v>103</v>
      </c>
      <c r="G27" s="240">
        <f>E27/C27-1</f>
        <v>-1</v>
      </c>
      <c r="H27" s="185">
        <f t="shared" si="2"/>
        <v>-1</v>
      </c>
      <c r="I27" s="36"/>
      <c r="J27" s="36"/>
    </row>
    <row r="28" spans="1:10" ht="18" customHeight="1" collapsed="1">
      <c r="A28" s="50" t="s">
        <v>77</v>
      </c>
      <c r="B28" s="132">
        <v>634.63</v>
      </c>
      <c r="C28" s="109">
        <v>213.5</v>
      </c>
      <c r="D28" s="215">
        <v>31.6</v>
      </c>
      <c r="E28" s="179">
        <v>136.4</v>
      </c>
      <c r="F28" s="224">
        <f t="shared" si="0"/>
        <v>3.3164556962025316</v>
      </c>
      <c r="G28" s="196">
        <f t="shared" si="1"/>
        <v>-0.36112412177985942</v>
      </c>
      <c r="H28" s="187">
        <f>E28/B28-1</f>
        <v>-0.78507161653246771</v>
      </c>
      <c r="I28" s="36"/>
      <c r="J28" s="36"/>
    </row>
    <row r="29" spans="1:10" s="32" customFormat="1" ht="18" hidden="1" customHeight="1" outlineLevel="1">
      <c r="A29" s="30" t="s">
        <v>48</v>
      </c>
      <c r="B29" s="134">
        <v>7.282257204830939E-3</v>
      </c>
      <c r="C29" s="90">
        <f>C28/$C$23</f>
        <v>6.1443516859985906E-3</v>
      </c>
      <c r="D29" s="208">
        <f>D28/$D$23</f>
        <v>3.7771725881357508E-4</v>
      </c>
      <c r="E29" s="172">
        <f>E28/$E$23</f>
        <v>1.2487720560702318E-3</v>
      </c>
      <c r="F29" s="223">
        <f t="shared" si="0"/>
        <v>2.3061027181883995</v>
      </c>
      <c r="G29" s="195">
        <f t="shared" si="1"/>
        <v>-0.79676097334795071</v>
      </c>
      <c r="H29" s="187">
        <f t="shared" si="2"/>
        <v>-0.82851854570011407</v>
      </c>
      <c r="I29" s="36"/>
      <c r="J29" s="36"/>
    </row>
    <row r="30" spans="1:10" ht="18" customHeight="1" collapsed="1">
      <c r="A30" s="50" t="s">
        <v>83</v>
      </c>
      <c r="B30" s="142" t="s">
        <v>65</v>
      </c>
      <c r="C30" s="109">
        <v>2295.64</v>
      </c>
      <c r="D30" s="215">
        <v>5217.8</v>
      </c>
      <c r="E30" s="179">
        <v>9239</v>
      </c>
      <c r="F30" s="224">
        <f t="shared" si="0"/>
        <v>0.77066963087891449</v>
      </c>
      <c r="G30" s="196">
        <f t="shared" si="1"/>
        <v>3.0245857364395112</v>
      </c>
      <c r="H30" s="185" t="s">
        <v>103</v>
      </c>
      <c r="I30" s="36"/>
      <c r="J30" s="36"/>
    </row>
    <row r="31" spans="1:10" s="32" customFormat="1" ht="18" hidden="1" customHeight="1" outlineLevel="1">
      <c r="A31" s="30" t="s">
        <v>48</v>
      </c>
      <c r="B31" s="134" t="s">
        <v>65</v>
      </c>
      <c r="C31" s="90">
        <f>C30/$C$23</f>
        <v>6.6066601894359742E-2</v>
      </c>
      <c r="D31" s="208">
        <f>D30/$D$23</f>
        <v>6.2368769399919997E-2</v>
      </c>
      <c r="E31" s="172">
        <f>E30/$E$23</f>
        <v>8.4585080836018109E-2</v>
      </c>
      <c r="F31" s="223">
        <f t="shared" si="0"/>
        <v>0.35620891112414044</v>
      </c>
      <c r="G31" s="261">
        <f>E31/C31-1</f>
        <v>0.2803001578811235</v>
      </c>
      <c r="H31" s="238" t="s">
        <v>103</v>
      </c>
      <c r="I31" s="36"/>
      <c r="J31" s="36"/>
    </row>
    <row r="32" spans="1:10" ht="18" customHeight="1" collapsed="1">
      <c r="A32" s="50" t="s">
        <v>25</v>
      </c>
      <c r="B32" s="132">
        <v>190.90999999999997</v>
      </c>
      <c r="C32" s="109">
        <v>75.16</v>
      </c>
      <c r="D32" s="215">
        <v>9.6999999999999993</v>
      </c>
      <c r="E32" s="179">
        <v>44.6</v>
      </c>
      <c r="F32" s="224">
        <f>E32/D32-1</f>
        <v>3.5979381443298974</v>
      </c>
      <c r="G32" s="196">
        <f t="shared" si="1"/>
        <v>-0.40659925492283122</v>
      </c>
      <c r="H32" s="187">
        <f t="shared" si="2"/>
        <v>-0.7663820648473102</v>
      </c>
      <c r="I32" s="36"/>
      <c r="J32" s="36"/>
    </row>
    <row r="33" spans="1:10" s="32" customFormat="1" ht="18" hidden="1" customHeight="1" outlineLevel="1">
      <c r="A33" s="30" t="s">
        <v>48</v>
      </c>
      <c r="B33" s="134">
        <v>2.1906555362562036E-3</v>
      </c>
      <c r="C33" s="90">
        <f>C32/$C$23</f>
        <v>2.1630420267899487E-3</v>
      </c>
      <c r="D33" s="208">
        <f>D32/$D$23</f>
        <v>1.1594485476239487E-4</v>
      </c>
      <c r="E33" s="172">
        <f>E32/$E$23</f>
        <v>4.0832282771797898E-4</v>
      </c>
      <c r="F33" s="223">
        <f t="shared" si="0"/>
        <v>2.5216985570834742</v>
      </c>
      <c r="G33" s="195">
        <f t="shared" si="1"/>
        <v>-0.81122751076457433</v>
      </c>
      <c r="H33" s="187">
        <f t="shared" si="2"/>
        <v>-0.81360701353541121</v>
      </c>
      <c r="I33" s="36"/>
      <c r="J33" s="36"/>
    </row>
    <row r="34" spans="1:10" ht="18" customHeight="1" collapsed="1">
      <c r="A34" s="58" t="s">
        <v>59</v>
      </c>
      <c r="B34" s="131">
        <v>7.97</v>
      </c>
      <c r="C34" s="108">
        <v>0.39</v>
      </c>
      <c r="D34" s="214">
        <v>0.161</v>
      </c>
      <c r="E34" s="178">
        <v>1.8</v>
      </c>
      <c r="F34" s="224">
        <f>E34/D34-1</f>
        <v>10.180124223602485</v>
      </c>
      <c r="G34" s="196">
        <f t="shared" si="1"/>
        <v>3.615384615384615</v>
      </c>
      <c r="H34" s="187">
        <f>E34/B34-1</f>
        <v>-0.77415307402760347</v>
      </c>
      <c r="I34" s="36"/>
      <c r="J34" s="36"/>
    </row>
    <row r="35" spans="1:10" s="32" customFormat="1" ht="18" hidden="1" customHeight="1" outlineLevel="1">
      <c r="A35" s="30" t="s">
        <v>48</v>
      </c>
      <c r="B35" s="134">
        <v>9.1454217295908774E-5</v>
      </c>
      <c r="C35" s="90">
        <f>C34/$C$23</f>
        <v>1.1223874274189464E-5</v>
      </c>
      <c r="D35" s="208">
        <f>D34/$D$23</f>
        <v>1.9244455274995439E-6</v>
      </c>
      <c r="E35" s="172">
        <f>E34/$E$23</f>
        <v>1.6479396634357895E-5</v>
      </c>
      <c r="F35" s="223">
        <f t="shared" si="0"/>
        <v>7.5631920461629178</v>
      </c>
      <c r="G35" s="195">
        <f t="shared" si="1"/>
        <v>0.46824494214569778</v>
      </c>
      <c r="H35" s="185" t="s">
        <v>103</v>
      </c>
      <c r="I35" s="36"/>
      <c r="J35" s="36"/>
    </row>
    <row r="36" spans="1:10" ht="18" customHeight="1" collapsed="1" thickBot="1">
      <c r="A36" s="53" t="s">
        <v>26</v>
      </c>
      <c r="B36" s="133">
        <v>28.71</v>
      </c>
      <c r="C36" s="110">
        <v>0</v>
      </c>
      <c r="D36" s="216">
        <v>0</v>
      </c>
      <c r="E36" s="180">
        <v>0</v>
      </c>
      <c r="F36" s="229" t="s">
        <v>103</v>
      </c>
      <c r="G36" s="201" t="s">
        <v>103</v>
      </c>
      <c r="H36" s="189">
        <f>E36/B36-1</f>
        <v>-1</v>
      </c>
      <c r="I36" s="36"/>
      <c r="J36" s="36"/>
    </row>
    <row r="37" spans="1:10" s="32" customFormat="1" ht="18" hidden="1" customHeight="1" outlineLevel="1">
      <c r="A37" s="33" t="s">
        <v>48</v>
      </c>
      <c r="B37" s="134">
        <v>3.2944172880370654E-4</v>
      </c>
      <c r="C37" s="111">
        <f>C36/$C$23</f>
        <v>0</v>
      </c>
      <c r="D37" s="217">
        <f>D36/$D$23</f>
        <v>0</v>
      </c>
      <c r="E37" s="181">
        <f>E36/$E$23</f>
        <v>0</v>
      </c>
      <c r="F37" s="239" t="s">
        <v>103</v>
      </c>
      <c r="G37" s="241" t="s">
        <v>103</v>
      </c>
      <c r="H37" s="267">
        <f>E37/B37-1</f>
        <v>-1</v>
      </c>
      <c r="I37" s="36"/>
      <c r="J37" s="36"/>
    </row>
    <row r="38" spans="1:10" ht="18" hidden="1" customHeight="1" outlineLevel="1" thickBot="1">
      <c r="A38" s="35" t="s">
        <v>24</v>
      </c>
      <c r="B38" s="135">
        <v>0.99966195216542808</v>
      </c>
      <c r="C38" s="94">
        <f>SUM(C25,C31,C33,C29,C27,C35,C37)</f>
        <v>0.99999999999999989</v>
      </c>
      <c r="D38" s="218">
        <f>SUM(D25,D31,D33,D29,D27,D35,D37)</f>
        <v>0.99999999999999978</v>
      </c>
      <c r="E38" s="182">
        <f>SUM(E25,E31,E33,E29,E27,E35,E37)</f>
        <v>1</v>
      </c>
      <c r="F38" s="230">
        <f t="shared" si="0"/>
        <v>0</v>
      </c>
      <c r="G38" s="202">
        <f t="shared" si="1"/>
        <v>0</v>
      </c>
      <c r="H38" s="190">
        <f t="shared" si="2"/>
        <v>3.381621495543996E-4</v>
      </c>
      <c r="I38" s="36"/>
      <c r="J38" s="36"/>
    </row>
    <row r="39" spans="1:10" s="246" customFormat="1" collapsed="1"/>
    <row r="40" spans="1:10" s="19" customFormat="1" ht="21" customHeight="1">
      <c r="A40" s="247" t="s">
        <v>29</v>
      </c>
      <c r="B40" s="247"/>
      <c r="C40" s="247"/>
      <c r="D40" s="247"/>
      <c r="E40" s="247"/>
      <c r="F40" s="247"/>
      <c r="G40" s="247"/>
      <c r="H40" s="247"/>
      <c r="I40" s="264"/>
    </row>
    <row r="41" spans="1:10" ht="45" customHeight="1">
      <c r="A41" s="248" t="s">
        <v>100</v>
      </c>
      <c r="B41" s="248"/>
      <c r="C41" s="248"/>
      <c r="D41" s="248"/>
      <c r="E41" s="248"/>
      <c r="F41" s="248"/>
      <c r="G41" s="248"/>
      <c r="H41" s="248"/>
      <c r="I41" s="59"/>
    </row>
    <row r="42" spans="1:10" s="36" customFormat="1" ht="21.6" customHeight="1" collapsed="1">
      <c r="A42" s="249" t="s">
        <v>60</v>
      </c>
      <c r="B42" s="249"/>
      <c r="C42" s="249"/>
      <c r="D42" s="249"/>
      <c r="E42" s="249"/>
      <c r="F42" s="249"/>
      <c r="G42" s="249"/>
      <c r="H42" s="249"/>
    </row>
    <row r="44" spans="1:10">
      <c r="E44" s="268"/>
    </row>
    <row r="122" spans="1:1">
      <c r="A122" s="29" t="s">
        <v>49</v>
      </c>
    </row>
  </sheetData>
  <mergeCells count="5">
    <mergeCell ref="A1:XFD1"/>
    <mergeCell ref="A39:XFD39"/>
    <mergeCell ref="A40:H40"/>
    <mergeCell ref="A41:H41"/>
    <mergeCell ref="A42:H42"/>
  </mergeCells>
  <conditionalFormatting sqref="H14:H15">
    <cfRule type="cellIs" dxfId="22" priority="12" operator="lessThan">
      <formula>0</formula>
    </cfRule>
  </conditionalFormatting>
  <conditionalFormatting sqref="G3:G13 G16 G32:G38 G18:G29">
    <cfRule type="cellIs" dxfId="21" priority="17" operator="lessThan">
      <formula>0</formula>
    </cfRule>
  </conditionalFormatting>
  <conditionalFormatting sqref="H3:H13 H16 H32:H38 H18:H29">
    <cfRule type="cellIs" dxfId="20" priority="15" operator="lessThan">
      <formula>0</formula>
    </cfRule>
  </conditionalFormatting>
  <conditionalFormatting sqref="G30:G31">
    <cfRule type="cellIs" dxfId="19" priority="11" operator="lessThan">
      <formula>0</formula>
    </cfRule>
  </conditionalFormatting>
  <conditionalFormatting sqref="G14:G15">
    <cfRule type="cellIs" dxfId="18" priority="14" operator="lessThan">
      <formula>0</formula>
    </cfRule>
  </conditionalFormatting>
  <conditionalFormatting sqref="G17">
    <cfRule type="cellIs" dxfId="17" priority="8" operator="lessThan">
      <formula>0</formula>
    </cfRule>
  </conditionalFormatting>
  <conditionalFormatting sqref="H30:H31">
    <cfRule type="cellIs" dxfId="16" priority="9" operator="lessThan">
      <formula>0</formula>
    </cfRule>
  </conditionalFormatting>
  <conditionalFormatting sqref="H17">
    <cfRule type="cellIs" dxfId="15" priority="6" operator="lessThan">
      <formula>0</formula>
    </cfRule>
  </conditionalFormatting>
  <conditionalFormatting sqref="F3:F12 F16 F32:F38 F18:F29">
    <cfRule type="cellIs" dxfId="14" priority="5" operator="lessThan">
      <formula>0</formula>
    </cfRule>
  </conditionalFormatting>
  <conditionalFormatting sqref="F30:F31">
    <cfRule type="cellIs" dxfId="13" priority="3" operator="lessThan">
      <formula>0</formula>
    </cfRule>
  </conditionalFormatting>
  <conditionalFormatting sqref="F14:F15">
    <cfRule type="cellIs" dxfId="12" priority="4" operator="lessThan">
      <formula>0</formula>
    </cfRule>
  </conditionalFormatting>
  <conditionalFormatting sqref="F17">
    <cfRule type="cellIs" dxfId="11" priority="2" operator="lessThan">
      <formula>0</formula>
    </cfRule>
  </conditionalFormatting>
  <conditionalFormatting sqref="F13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5"/>
  <sheetViews>
    <sheetView zoomScaleNormal="100" workbookViewId="0">
      <selection sqref="A1:XFD1"/>
    </sheetView>
  </sheetViews>
  <sheetFormatPr defaultColWidth="9.140625" defaultRowHeight="12.75" outlineLevelRow="1" outlineLevelCol="1"/>
  <cols>
    <col min="1" max="1" width="16.7109375" style="2" customWidth="1"/>
    <col min="2" max="2" width="17.140625" style="1" customWidth="1"/>
    <col min="3" max="3" width="27" style="1" hidden="1" customWidth="1" outlineLevel="1"/>
    <col min="4" max="4" width="26" style="1" hidden="1" customWidth="1" outlineLevel="1"/>
    <col min="5" max="5" width="17.7109375" style="1" customWidth="1" collapsed="1"/>
    <col min="6" max="6" width="20.5703125" style="1" hidden="1" customWidth="1" outlineLevel="1"/>
    <col min="7" max="7" width="18" style="1" hidden="1" customWidth="1" outlineLevel="1"/>
    <col min="8" max="8" width="17.140625" style="1" hidden="1" customWidth="1" outlineLevel="1"/>
    <col min="9" max="9" width="17.140625" style="1" customWidth="1" collapsed="1"/>
    <col min="10" max="10" width="14.42578125" style="1" customWidth="1"/>
    <col min="11" max="11" width="15.140625" style="1" customWidth="1"/>
    <col min="12" max="17" width="12.85546875" style="1" customWidth="1"/>
    <col min="18" max="18" width="10.5703125" style="1" customWidth="1"/>
    <col min="19" max="245" width="9.140625" style="1"/>
    <col min="246" max="246" width="10.28515625" style="1" customWidth="1"/>
    <col min="247" max="247" width="10.7109375" style="1" customWidth="1"/>
    <col min="248" max="248" width="17.7109375" style="1" customWidth="1"/>
    <col min="249" max="249" width="16" style="1" customWidth="1"/>
    <col min="250" max="250" width="14.42578125" style="1" customWidth="1"/>
    <col min="251" max="263" width="11.7109375" style="1" customWidth="1"/>
    <col min="264" max="501" width="9.140625" style="1"/>
    <col min="502" max="502" width="10.28515625" style="1" customWidth="1"/>
    <col min="503" max="503" width="10.7109375" style="1" customWidth="1"/>
    <col min="504" max="504" width="17.7109375" style="1" customWidth="1"/>
    <col min="505" max="505" width="16" style="1" customWidth="1"/>
    <col min="506" max="506" width="14.42578125" style="1" customWidth="1"/>
    <col min="507" max="519" width="11.7109375" style="1" customWidth="1"/>
    <col min="520" max="757" width="9.140625" style="1"/>
    <col min="758" max="758" width="10.28515625" style="1" customWidth="1"/>
    <col min="759" max="759" width="10.7109375" style="1" customWidth="1"/>
    <col min="760" max="760" width="17.7109375" style="1" customWidth="1"/>
    <col min="761" max="761" width="16" style="1" customWidth="1"/>
    <col min="762" max="762" width="14.42578125" style="1" customWidth="1"/>
    <col min="763" max="775" width="11.7109375" style="1" customWidth="1"/>
    <col min="776" max="1013" width="9.140625" style="1"/>
    <col min="1014" max="1014" width="10.28515625" style="1" customWidth="1"/>
    <col min="1015" max="1015" width="10.7109375" style="1" customWidth="1"/>
    <col min="1016" max="1016" width="17.7109375" style="1" customWidth="1"/>
    <col min="1017" max="1017" width="16" style="1" customWidth="1"/>
    <col min="1018" max="1018" width="14.42578125" style="1" customWidth="1"/>
    <col min="1019" max="1031" width="11.7109375" style="1" customWidth="1"/>
    <col min="1032" max="1269" width="9.140625" style="1"/>
    <col min="1270" max="1270" width="10.28515625" style="1" customWidth="1"/>
    <col min="1271" max="1271" width="10.7109375" style="1" customWidth="1"/>
    <col min="1272" max="1272" width="17.7109375" style="1" customWidth="1"/>
    <col min="1273" max="1273" width="16" style="1" customWidth="1"/>
    <col min="1274" max="1274" width="14.42578125" style="1" customWidth="1"/>
    <col min="1275" max="1287" width="11.7109375" style="1" customWidth="1"/>
    <col min="1288" max="1525" width="9.140625" style="1"/>
    <col min="1526" max="1526" width="10.28515625" style="1" customWidth="1"/>
    <col min="1527" max="1527" width="10.7109375" style="1" customWidth="1"/>
    <col min="1528" max="1528" width="17.7109375" style="1" customWidth="1"/>
    <col min="1529" max="1529" width="16" style="1" customWidth="1"/>
    <col min="1530" max="1530" width="14.42578125" style="1" customWidth="1"/>
    <col min="1531" max="1543" width="11.7109375" style="1" customWidth="1"/>
    <col min="1544" max="1781" width="9.140625" style="1"/>
    <col min="1782" max="1782" width="10.28515625" style="1" customWidth="1"/>
    <col min="1783" max="1783" width="10.7109375" style="1" customWidth="1"/>
    <col min="1784" max="1784" width="17.7109375" style="1" customWidth="1"/>
    <col min="1785" max="1785" width="16" style="1" customWidth="1"/>
    <col min="1786" max="1786" width="14.42578125" style="1" customWidth="1"/>
    <col min="1787" max="1799" width="11.7109375" style="1" customWidth="1"/>
    <col min="1800" max="2037" width="9.140625" style="1"/>
    <col min="2038" max="2038" width="10.28515625" style="1" customWidth="1"/>
    <col min="2039" max="2039" width="10.7109375" style="1" customWidth="1"/>
    <col min="2040" max="2040" width="17.7109375" style="1" customWidth="1"/>
    <col min="2041" max="2041" width="16" style="1" customWidth="1"/>
    <col min="2042" max="2042" width="14.42578125" style="1" customWidth="1"/>
    <col min="2043" max="2055" width="11.7109375" style="1" customWidth="1"/>
    <col min="2056" max="2293" width="9.140625" style="1"/>
    <col min="2294" max="2294" width="10.28515625" style="1" customWidth="1"/>
    <col min="2295" max="2295" width="10.7109375" style="1" customWidth="1"/>
    <col min="2296" max="2296" width="17.7109375" style="1" customWidth="1"/>
    <col min="2297" max="2297" width="16" style="1" customWidth="1"/>
    <col min="2298" max="2298" width="14.42578125" style="1" customWidth="1"/>
    <col min="2299" max="2311" width="11.7109375" style="1" customWidth="1"/>
    <col min="2312" max="2549" width="9.140625" style="1"/>
    <col min="2550" max="2550" width="10.28515625" style="1" customWidth="1"/>
    <col min="2551" max="2551" width="10.7109375" style="1" customWidth="1"/>
    <col min="2552" max="2552" width="17.7109375" style="1" customWidth="1"/>
    <col min="2553" max="2553" width="16" style="1" customWidth="1"/>
    <col min="2554" max="2554" width="14.42578125" style="1" customWidth="1"/>
    <col min="2555" max="2567" width="11.7109375" style="1" customWidth="1"/>
    <col min="2568" max="2805" width="9.140625" style="1"/>
    <col min="2806" max="2806" width="10.28515625" style="1" customWidth="1"/>
    <col min="2807" max="2807" width="10.7109375" style="1" customWidth="1"/>
    <col min="2808" max="2808" width="17.7109375" style="1" customWidth="1"/>
    <col min="2809" max="2809" width="16" style="1" customWidth="1"/>
    <col min="2810" max="2810" width="14.42578125" style="1" customWidth="1"/>
    <col min="2811" max="2823" width="11.7109375" style="1" customWidth="1"/>
    <col min="2824" max="3061" width="9.140625" style="1"/>
    <col min="3062" max="3062" width="10.28515625" style="1" customWidth="1"/>
    <col min="3063" max="3063" width="10.7109375" style="1" customWidth="1"/>
    <col min="3064" max="3064" width="17.7109375" style="1" customWidth="1"/>
    <col min="3065" max="3065" width="16" style="1" customWidth="1"/>
    <col min="3066" max="3066" width="14.42578125" style="1" customWidth="1"/>
    <col min="3067" max="3079" width="11.7109375" style="1" customWidth="1"/>
    <col min="3080" max="3317" width="9.140625" style="1"/>
    <col min="3318" max="3318" width="10.28515625" style="1" customWidth="1"/>
    <col min="3319" max="3319" width="10.7109375" style="1" customWidth="1"/>
    <col min="3320" max="3320" width="17.7109375" style="1" customWidth="1"/>
    <col min="3321" max="3321" width="16" style="1" customWidth="1"/>
    <col min="3322" max="3322" width="14.42578125" style="1" customWidth="1"/>
    <col min="3323" max="3335" width="11.7109375" style="1" customWidth="1"/>
    <col min="3336" max="3573" width="9.140625" style="1"/>
    <col min="3574" max="3574" width="10.28515625" style="1" customWidth="1"/>
    <col min="3575" max="3575" width="10.7109375" style="1" customWidth="1"/>
    <col min="3576" max="3576" width="17.7109375" style="1" customWidth="1"/>
    <col min="3577" max="3577" width="16" style="1" customWidth="1"/>
    <col min="3578" max="3578" width="14.42578125" style="1" customWidth="1"/>
    <col min="3579" max="3591" width="11.7109375" style="1" customWidth="1"/>
    <col min="3592" max="3829" width="9.140625" style="1"/>
    <col min="3830" max="3830" width="10.28515625" style="1" customWidth="1"/>
    <col min="3831" max="3831" width="10.7109375" style="1" customWidth="1"/>
    <col min="3832" max="3832" width="17.7109375" style="1" customWidth="1"/>
    <col min="3833" max="3833" width="16" style="1" customWidth="1"/>
    <col min="3834" max="3834" width="14.42578125" style="1" customWidth="1"/>
    <col min="3835" max="3847" width="11.7109375" style="1" customWidth="1"/>
    <col min="3848" max="4085" width="9.140625" style="1"/>
    <col min="4086" max="4086" width="10.28515625" style="1" customWidth="1"/>
    <col min="4087" max="4087" width="10.7109375" style="1" customWidth="1"/>
    <col min="4088" max="4088" width="17.7109375" style="1" customWidth="1"/>
    <col min="4089" max="4089" width="16" style="1" customWidth="1"/>
    <col min="4090" max="4090" width="14.42578125" style="1" customWidth="1"/>
    <col min="4091" max="4103" width="11.7109375" style="1" customWidth="1"/>
    <col min="4104" max="4341" width="9.140625" style="1"/>
    <col min="4342" max="4342" width="10.28515625" style="1" customWidth="1"/>
    <col min="4343" max="4343" width="10.7109375" style="1" customWidth="1"/>
    <col min="4344" max="4344" width="17.7109375" style="1" customWidth="1"/>
    <col min="4345" max="4345" width="16" style="1" customWidth="1"/>
    <col min="4346" max="4346" width="14.42578125" style="1" customWidth="1"/>
    <col min="4347" max="4359" width="11.7109375" style="1" customWidth="1"/>
    <col min="4360" max="4597" width="9.140625" style="1"/>
    <col min="4598" max="4598" width="10.28515625" style="1" customWidth="1"/>
    <col min="4599" max="4599" width="10.7109375" style="1" customWidth="1"/>
    <col min="4600" max="4600" width="17.7109375" style="1" customWidth="1"/>
    <col min="4601" max="4601" width="16" style="1" customWidth="1"/>
    <col min="4602" max="4602" width="14.42578125" style="1" customWidth="1"/>
    <col min="4603" max="4615" width="11.7109375" style="1" customWidth="1"/>
    <col min="4616" max="4853" width="9.140625" style="1"/>
    <col min="4854" max="4854" width="10.28515625" style="1" customWidth="1"/>
    <col min="4855" max="4855" width="10.7109375" style="1" customWidth="1"/>
    <col min="4856" max="4856" width="17.7109375" style="1" customWidth="1"/>
    <col min="4857" max="4857" width="16" style="1" customWidth="1"/>
    <col min="4858" max="4858" width="14.42578125" style="1" customWidth="1"/>
    <col min="4859" max="4871" width="11.7109375" style="1" customWidth="1"/>
    <col min="4872" max="5109" width="9.140625" style="1"/>
    <col min="5110" max="5110" width="10.28515625" style="1" customWidth="1"/>
    <col min="5111" max="5111" width="10.7109375" style="1" customWidth="1"/>
    <col min="5112" max="5112" width="17.7109375" style="1" customWidth="1"/>
    <col min="5113" max="5113" width="16" style="1" customWidth="1"/>
    <col min="5114" max="5114" width="14.42578125" style="1" customWidth="1"/>
    <col min="5115" max="5127" width="11.7109375" style="1" customWidth="1"/>
    <col min="5128" max="5365" width="9.140625" style="1"/>
    <col min="5366" max="5366" width="10.28515625" style="1" customWidth="1"/>
    <col min="5367" max="5367" width="10.7109375" style="1" customWidth="1"/>
    <col min="5368" max="5368" width="17.7109375" style="1" customWidth="1"/>
    <col min="5369" max="5369" width="16" style="1" customWidth="1"/>
    <col min="5370" max="5370" width="14.42578125" style="1" customWidth="1"/>
    <col min="5371" max="5383" width="11.7109375" style="1" customWidth="1"/>
    <col min="5384" max="5621" width="9.140625" style="1"/>
    <col min="5622" max="5622" width="10.28515625" style="1" customWidth="1"/>
    <col min="5623" max="5623" width="10.7109375" style="1" customWidth="1"/>
    <col min="5624" max="5624" width="17.7109375" style="1" customWidth="1"/>
    <col min="5625" max="5625" width="16" style="1" customWidth="1"/>
    <col min="5626" max="5626" width="14.42578125" style="1" customWidth="1"/>
    <col min="5627" max="5639" width="11.7109375" style="1" customWidth="1"/>
    <col min="5640" max="5877" width="9.140625" style="1"/>
    <col min="5878" max="5878" width="10.28515625" style="1" customWidth="1"/>
    <col min="5879" max="5879" width="10.7109375" style="1" customWidth="1"/>
    <col min="5880" max="5880" width="17.7109375" style="1" customWidth="1"/>
    <col min="5881" max="5881" width="16" style="1" customWidth="1"/>
    <col min="5882" max="5882" width="14.42578125" style="1" customWidth="1"/>
    <col min="5883" max="5895" width="11.7109375" style="1" customWidth="1"/>
    <col min="5896" max="6133" width="9.140625" style="1"/>
    <col min="6134" max="6134" width="10.28515625" style="1" customWidth="1"/>
    <col min="6135" max="6135" width="10.7109375" style="1" customWidth="1"/>
    <col min="6136" max="6136" width="17.7109375" style="1" customWidth="1"/>
    <col min="6137" max="6137" width="16" style="1" customWidth="1"/>
    <col min="6138" max="6138" width="14.42578125" style="1" customWidth="1"/>
    <col min="6139" max="6151" width="11.7109375" style="1" customWidth="1"/>
    <col min="6152" max="6389" width="9.140625" style="1"/>
    <col min="6390" max="6390" width="10.28515625" style="1" customWidth="1"/>
    <col min="6391" max="6391" width="10.7109375" style="1" customWidth="1"/>
    <col min="6392" max="6392" width="17.7109375" style="1" customWidth="1"/>
    <col min="6393" max="6393" width="16" style="1" customWidth="1"/>
    <col min="6394" max="6394" width="14.42578125" style="1" customWidth="1"/>
    <col min="6395" max="6407" width="11.7109375" style="1" customWidth="1"/>
    <col min="6408" max="6645" width="9.140625" style="1"/>
    <col min="6646" max="6646" width="10.28515625" style="1" customWidth="1"/>
    <col min="6647" max="6647" width="10.7109375" style="1" customWidth="1"/>
    <col min="6648" max="6648" width="17.7109375" style="1" customWidth="1"/>
    <col min="6649" max="6649" width="16" style="1" customWidth="1"/>
    <col min="6650" max="6650" width="14.42578125" style="1" customWidth="1"/>
    <col min="6651" max="6663" width="11.7109375" style="1" customWidth="1"/>
    <col min="6664" max="6901" width="9.140625" style="1"/>
    <col min="6902" max="6902" width="10.28515625" style="1" customWidth="1"/>
    <col min="6903" max="6903" width="10.7109375" style="1" customWidth="1"/>
    <col min="6904" max="6904" width="17.7109375" style="1" customWidth="1"/>
    <col min="6905" max="6905" width="16" style="1" customWidth="1"/>
    <col min="6906" max="6906" width="14.42578125" style="1" customWidth="1"/>
    <col min="6907" max="6919" width="11.7109375" style="1" customWidth="1"/>
    <col min="6920" max="7157" width="9.140625" style="1"/>
    <col min="7158" max="7158" width="10.28515625" style="1" customWidth="1"/>
    <col min="7159" max="7159" width="10.7109375" style="1" customWidth="1"/>
    <col min="7160" max="7160" width="17.7109375" style="1" customWidth="1"/>
    <col min="7161" max="7161" width="16" style="1" customWidth="1"/>
    <col min="7162" max="7162" width="14.42578125" style="1" customWidth="1"/>
    <col min="7163" max="7175" width="11.7109375" style="1" customWidth="1"/>
    <col min="7176" max="7413" width="9.140625" style="1"/>
    <col min="7414" max="7414" width="10.28515625" style="1" customWidth="1"/>
    <col min="7415" max="7415" width="10.7109375" style="1" customWidth="1"/>
    <col min="7416" max="7416" width="17.7109375" style="1" customWidth="1"/>
    <col min="7417" max="7417" width="16" style="1" customWidth="1"/>
    <col min="7418" max="7418" width="14.42578125" style="1" customWidth="1"/>
    <col min="7419" max="7431" width="11.7109375" style="1" customWidth="1"/>
    <col min="7432" max="7669" width="9.140625" style="1"/>
    <col min="7670" max="7670" width="10.28515625" style="1" customWidth="1"/>
    <col min="7671" max="7671" width="10.7109375" style="1" customWidth="1"/>
    <col min="7672" max="7672" width="17.7109375" style="1" customWidth="1"/>
    <col min="7673" max="7673" width="16" style="1" customWidth="1"/>
    <col min="7674" max="7674" width="14.42578125" style="1" customWidth="1"/>
    <col min="7675" max="7687" width="11.7109375" style="1" customWidth="1"/>
    <col min="7688" max="7925" width="9.140625" style="1"/>
    <col min="7926" max="7926" width="10.28515625" style="1" customWidth="1"/>
    <col min="7927" max="7927" width="10.7109375" style="1" customWidth="1"/>
    <col min="7928" max="7928" width="17.7109375" style="1" customWidth="1"/>
    <col min="7929" max="7929" width="16" style="1" customWidth="1"/>
    <col min="7930" max="7930" width="14.42578125" style="1" customWidth="1"/>
    <col min="7931" max="7943" width="11.7109375" style="1" customWidth="1"/>
    <col min="7944" max="8181" width="9.140625" style="1"/>
    <col min="8182" max="8182" width="10.28515625" style="1" customWidth="1"/>
    <col min="8183" max="8183" width="10.7109375" style="1" customWidth="1"/>
    <col min="8184" max="8184" width="17.7109375" style="1" customWidth="1"/>
    <col min="8185" max="8185" width="16" style="1" customWidth="1"/>
    <col min="8186" max="8186" width="14.42578125" style="1" customWidth="1"/>
    <col min="8187" max="8199" width="11.7109375" style="1" customWidth="1"/>
    <col min="8200" max="8437" width="9.140625" style="1"/>
    <col min="8438" max="8438" width="10.28515625" style="1" customWidth="1"/>
    <col min="8439" max="8439" width="10.7109375" style="1" customWidth="1"/>
    <col min="8440" max="8440" width="17.7109375" style="1" customWidth="1"/>
    <col min="8441" max="8441" width="16" style="1" customWidth="1"/>
    <col min="8442" max="8442" width="14.42578125" style="1" customWidth="1"/>
    <col min="8443" max="8455" width="11.7109375" style="1" customWidth="1"/>
    <col min="8456" max="8693" width="9.140625" style="1"/>
    <col min="8694" max="8694" width="10.28515625" style="1" customWidth="1"/>
    <col min="8695" max="8695" width="10.7109375" style="1" customWidth="1"/>
    <col min="8696" max="8696" width="17.7109375" style="1" customWidth="1"/>
    <col min="8697" max="8697" width="16" style="1" customWidth="1"/>
    <col min="8698" max="8698" width="14.42578125" style="1" customWidth="1"/>
    <col min="8699" max="8711" width="11.7109375" style="1" customWidth="1"/>
    <col min="8712" max="8949" width="9.140625" style="1"/>
    <col min="8950" max="8950" width="10.28515625" style="1" customWidth="1"/>
    <col min="8951" max="8951" width="10.7109375" style="1" customWidth="1"/>
    <col min="8952" max="8952" width="17.7109375" style="1" customWidth="1"/>
    <col min="8953" max="8953" width="16" style="1" customWidth="1"/>
    <col min="8954" max="8954" width="14.42578125" style="1" customWidth="1"/>
    <col min="8955" max="8967" width="11.7109375" style="1" customWidth="1"/>
    <col min="8968" max="9205" width="9.140625" style="1"/>
    <col min="9206" max="9206" width="10.28515625" style="1" customWidth="1"/>
    <col min="9207" max="9207" width="10.7109375" style="1" customWidth="1"/>
    <col min="9208" max="9208" width="17.7109375" style="1" customWidth="1"/>
    <col min="9209" max="9209" width="16" style="1" customWidth="1"/>
    <col min="9210" max="9210" width="14.42578125" style="1" customWidth="1"/>
    <col min="9211" max="9223" width="11.7109375" style="1" customWidth="1"/>
    <col min="9224" max="9461" width="9.140625" style="1"/>
    <col min="9462" max="9462" width="10.28515625" style="1" customWidth="1"/>
    <col min="9463" max="9463" width="10.7109375" style="1" customWidth="1"/>
    <col min="9464" max="9464" width="17.7109375" style="1" customWidth="1"/>
    <col min="9465" max="9465" width="16" style="1" customWidth="1"/>
    <col min="9466" max="9466" width="14.42578125" style="1" customWidth="1"/>
    <col min="9467" max="9479" width="11.7109375" style="1" customWidth="1"/>
    <col min="9480" max="9717" width="9.140625" style="1"/>
    <col min="9718" max="9718" width="10.28515625" style="1" customWidth="1"/>
    <col min="9719" max="9719" width="10.7109375" style="1" customWidth="1"/>
    <col min="9720" max="9720" width="17.7109375" style="1" customWidth="1"/>
    <col min="9721" max="9721" width="16" style="1" customWidth="1"/>
    <col min="9722" max="9722" width="14.42578125" style="1" customWidth="1"/>
    <col min="9723" max="9735" width="11.7109375" style="1" customWidth="1"/>
    <col min="9736" max="9973" width="9.140625" style="1"/>
    <col min="9974" max="9974" width="10.28515625" style="1" customWidth="1"/>
    <col min="9975" max="9975" width="10.7109375" style="1" customWidth="1"/>
    <col min="9976" max="9976" width="17.7109375" style="1" customWidth="1"/>
    <col min="9977" max="9977" width="16" style="1" customWidth="1"/>
    <col min="9978" max="9978" width="14.42578125" style="1" customWidth="1"/>
    <col min="9979" max="9991" width="11.7109375" style="1" customWidth="1"/>
    <col min="9992" max="10229" width="9.140625" style="1"/>
    <col min="10230" max="10230" width="10.28515625" style="1" customWidth="1"/>
    <col min="10231" max="10231" width="10.7109375" style="1" customWidth="1"/>
    <col min="10232" max="10232" width="17.7109375" style="1" customWidth="1"/>
    <col min="10233" max="10233" width="16" style="1" customWidth="1"/>
    <col min="10234" max="10234" width="14.42578125" style="1" customWidth="1"/>
    <col min="10235" max="10247" width="11.7109375" style="1" customWidth="1"/>
    <col min="10248" max="10485" width="9.140625" style="1"/>
    <col min="10486" max="10486" width="10.28515625" style="1" customWidth="1"/>
    <col min="10487" max="10487" width="10.7109375" style="1" customWidth="1"/>
    <col min="10488" max="10488" width="17.7109375" style="1" customWidth="1"/>
    <col min="10489" max="10489" width="16" style="1" customWidth="1"/>
    <col min="10490" max="10490" width="14.42578125" style="1" customWidth="1"/>
    <col min="10491" max="10503" width="11.7109375" style="1" customWidth="1"/>
    <col min="10504" max="10741" width="9.140625" style="1"/>
    <col min="10742" max="10742" width="10.28515625" style="1" customWidth="1"/>
    <col min="10743" max="10743" width="10.7109375" style="1" customWidth="1"/>
    <col min="10744" max="10744" width="17.7109375" style="1" customWidth="1"/>
    <col min="10745" max="10745" width="16" style="1" customWidth="1"/>
    <col min="10746" max="10746" width="14.42578125" style="1" customWidth="1"/>
    <col min="10747" max="10759" width="11.7109375" style="1" customWidth="1"/>
    <col min="10760" max="10997" width="9.140625" style="1"/>
    <col min="10998" max="10998" width="10.28515625" style="1" customWidth="1"/>
    <col min="10999" max="10999" width="10.7109375" style="1" customWidth="1"/>
    <col min="11000" max="11000" width="17.7109375" style="1" customWidth="1"/>
    <col min="11001" max="11001" width="16" style="1" customWidth="1"/>
    <col min="11002" max="11002" width="14.42578125" style="1" customWidth="1"/>
    <col min="11003" max="11015" width="11.7109375" style="1" customWidth="1"/>
    <col min="11016" max="11253" width="9.140625" style="1"/>
    <col min="11254" max="11254" width="10.28515625" style="1" customWidth="1"/>
    <col min="11255" max="11255" width="10.7109375" style="1" customWidth="1"/>
    <col min="11256" max="11256" width="17.7109375" style="1" customWidth="1"/>
    <col min="11257" max="11257" width="16" style="1" customWidth="1"/>
    <col min="11258" max="11258" width="14.42578125" style="1" customWidth="1"/>
    <col min="11259" max="11271" width="11.7109375" style="1" customWidth="1"/>
    <col min="11272" max="11509" width="9.140625" style="1"/>
    <col min="11510" max="11510" width="10.28515625" style="1" customWidth="1"/>
    <col min="11511" max="11511" width="10.7109375" style="1" customWidth="1"/>
    <col min="11512" max="11512" width="17.7109375" style="1" customWidth="1"/>
    <col min="11513" max="11513" width="16" style="1" customWidth="1"/>
    <col min="11514" max="11514" width="14.42578125" style="1" customWidth="1"/>
    <col min="11515" max="11527" width="11.7109375" style="1" customWidth="1"/>
    <col min="11528" max="11765" width="9.140625" style="1"/>
    <col min="11766" max="11766" width="10.28515625" style="1" customWidth="1"/>
    <col min="11767" max="11767" width="10.7109375" style="1" customWidth="1"/>
    <col min="11768" max="11768" width="17.7109375" style="1" customWidth="1"/>
    <col min="11769" max="11769" width="16" style="1" customWidth="1"/>
    <col min="11770" max="11770" width="14.42578125" style="1" customWidth="1"/>
    <col min="11771" max="11783" width="11.7109375" style="1" customWidth="1"/>
    <col min="11784" max="12021" width="9.140625" style="1"/>
    <col min="12022" max="12022" width="10.28515625" style="1" customWidth="1"/>
    <col min="12023" max="12023" width="10.7109375" style="1" customWidth="1"/>
    <col min="12024" max="12024" width="17.7109375" style="1" customWidth="1"/>
    <col min="12025" max="12025" width="16" style="1" customWidth="1"/>
    <col min="12026" max="12026" width="14.42578125" style="1" customWidth="1"/>
    <col min="12027" max="12039" width="11.7109375" style="1" customWidth="1"/>
    <col min="12040" max="12277" width="9.140625" style="1"/>
    <col min="12278" max="12278" width="10.28515625" style="1" customWidth="1"/>
    <col min="12279" max="12279" width="10.7109375" style="1" customWidth="1"/>
    <col min="12280" max="12280" width="17.7109375" style="1" customWidth="1"/>
    <col min="12281" max="12281" width="16" style="1" customWidth="1"/>
    <col min="12282" max="12282" width="14.42578125" style="1" customWidth="1"/>
    <col min="12283" max="12295" width="11.7109375" style="1" customWidth="1"/>
    <col min="12296" max="12533" width="9.140625" style="1"/>
    <col min="12534" max="12534" width="10.28515625" style="1" customWidth="1"/>
    <col min="12535" max="12535" width="10.7109375" style="1" customWidth="1"/>
    <col min="12536" max="12536" width="17.7109375" style="1" customWidth="1"/>
    <col min="12537" max="12537" width="16" style="1" customWidth="1"/>
    <col min="12538" max="12538" width="14.42578125" style="1" customWidth="1"/>
    <col min="12539" max="12551" width="11.7109375" style="1" customWidth="1"/>
    <col min="12552" max="12789" width="9.140625" style="1"/>
    <col min="12790" max="12790" width="10.28515625" style="1" customWidth="1"/>
    <col min="12791" max="12791" width="10.7109375" style="1" customWidth="1"/>
    <col min="12792" max="12792" width="17.7109375" style="1" customWidth="1"/>
    <col min="12793" max="12793" width="16" style="1" customWidth="1"/>
    <col min="12794" max="12794" width="14.42578125" style="1" customWidth="1"/>
    <col min="12795" max="12807" width="11.7109375" style="1" customWidth="1"/>
    <col min="12808" max="13045" width="9.140625" style="1"/>
    <col min="13046" max="13046" width="10.28515625" style="1" customWidth="1"/>
    <col min="13047" max="13047" width="10.7109375" style="1" customWidth="1"/>
    <col min="13048" max="13048" width="17.7109375" style="1" customWidth="1"/>
    <col min="13049" max="13049" width="16" style="1" customWidth="1"/>
    <col min="13050" max="13050" width="14.42578125" style="1" customWidth="1"/>
    <col min="13051" max="13063" width="11.7109375" style="1" customWidth="1"/>
    <col min="13064" max="13301" width="9.140625" style="1"/>
    <col min="13302" max="13302" width="10.28515625" style="1" customWidth="1"/>
    <col min="13303" max="13303" width="10.7109375" style="1" customWidth="1"/>
    <col min="13304" max="13304" width="17.7109375" style="1" customWidth="1"/>
    <col min="13305" max="13305" width="16" style="1" customWidth="1"/>
    <col min="13306" max="13306" width="14.42578125" style="1" customWidth="1"/>
    <col min="13307" max="13319" width="11.7109375" style="1" customWidth="1"/>
    <col min="13320" max="13557" width="9.140625" style="1"/>
    <col min="13558" max="13558" width="10.28515625" style="1" customWidth="1"/>
    <col min="13559" max="13559" width="10.7109375" style="1" customWidth="1"/>
    <col min="13560" max="13560" width="17.7109375" style="1" customWidth="1"/>
    <col min="13561" max="13561" width="16" style="1" customWidth="1"/>
    <col min="13562" max="13562" width="14.42578125" style="1" customWidth="1"/>
    <col min="13563" max="13575" width="11.7109375" style="1" customWidth="1"/>
    <col min="13576" max="13813" width="9.140625" style="1"/>
    <col min="13814" max="13814" width="10.28515625" style="1" customWidth="1"/>
    <col min="13815" max="13815" width="10.7109375" style="1" customWidth="1"/>
    <col min="13816" max="13816" width="17.7109375" style="1" customWidth="1"/>
    <col min="13817" max="13817" width="16" style="1" customWidth="1"/>
    <col min="13818" max="13818" width="14.42578125" style="1" customWidth="1"/>
    <col min="13819" max="13831" width="11.7109375" style="1" customWidth="1"/>
    <col min="13832" max="14069" width="9.140625" style="1"/>
    <col min="14070" max="14070" width="10.28515625" style="1" customWidth="1"/>
    <col min="14071" max="14071" width="10.7109375" style="1" customWidth="1"/>
    <col min="14072" max="14072" width="17.7109375" style="1" customWidth="1"/>
    <col min="14073" max="14073" width="16" style="1" customWidth="1"/>
    <col min="14074" max="14074" width="14.42578125" style="1" customWidth="1"/>
    <col min="14075" max="14087" width="11.7109375" style="1" customWidth="1"/>
    <col min="14088" max="14325" width="9.140625" style="1"/>
    <col min="14326" max="14326" width="10.28515625" style="1" customWidth="1"/>
    <col min="14327" max="14327" width="10.7109375" style="1" customWidth="1"/>
    <col min="14328" max="14328" width="17.7109375" style="1" customWidth="1"/>
    <col min="14329" max="14329" width="16" style="1" customWidth="1"/>
    <col min="14330" max="14330" width="14.42578125" style="1" customWidth="1"/>
    <col min="14331" max="14343" width="11.7109375" style="1" customWidth="1"/>
    <col min="14344" max="14581" width="9.140625" style="1"/>
    <col min="14582" max="14582" width="10.28515625" style="1" customWidth="1"/>
    <col min="14583" max="14583" width="10.7109375" style="1" customWidth="1"/>
    <col min="14584" max="14584" width="17.7109375" style="1" customWidth="1"/>
    <col min="14585" max="14585" width="16" style="1" customWidth="1"/>
    <col min="14586" max="14586" width="14.42578125" style="1" customWidth="1"/>
    <col min="14587" max="14599" width="11.7109375" style="1" customWidth="1"/>
    <col min="14600" max="14837" width="9.140625" style="1"/>
    <col min="14838" max="14838" width="10.28515625" style="1" customWidth="1"/>
    <col min="14839" max="14839" width="10.7109375" style="1" customWidth="1"/>
    <col min="14840" max="14840" width="17.7109375" style="1" customWidth="1"/>
    <col min="14841" max="14841" width="16" style="1" customWidth="1"/>
    <col min="14842" max="14842" width="14.42578125" style="1" customWidth="1"/>
    <col min="14843" max="14855" width="11.7109375" style="1" customWidth="1"/>
    <col min="14856" max="15093" width="9.140625" style="1"/>
    <col min="15094" max="15094" width="10.28515625" style="1" customWidth="1"/>
    <col min="15095" max="15095" width="10.7109375" style="1" customWidth="1"/>
    <col min="15096" max="15096" width="17.7109375" style="1" customWidth="1"/>
    <col min="15097" max="15097" width="16" style="1" customWidth="1"/>
    <col min="15098" max="15098" width="14.42578125" style="1" customWidth="1"/>
    <col min="15099" max="15111" width="11.7109375" style="1" customWidth="1"/>
    <col min="15112" max="15349" width="9.140625" style="1"/>
    <col min="15350" max="15350" width="10.28515625" style="1" customWidth="1"/>
    <col min="15351" max="15351" width="10.7109375" style="1" customWidth="1"/>
    <col min="15352" max="15352" width="17.7109375" style="1" customWidth="1"/>
    <col min="15353" max="15353" width="16" style="1" customWidth="1"/>
    <col min="15354" max="15354" width="14.42578125" style="1" customWidth="1"/>
    <col min="15355" max="15367" width="11.7109375" style="1" customWidth="1"/>
    <col min="15368" max="15605" width="9.140625" style="1"/>
    <col min="15606" max="15606" width="10.28515625" style="1" customWidth="1"/>
    <col min="15607" max="15607" width="10.7109375" style="1" customWidth="1"/>
    <col min="15608" max="15608" width="17.7109375" style="1" customWidth="1"/>
    <col min="15609" max="15609" width="16" style="1" customWidth="1"/>
    <col min="15610" max="15610" width="14.42578125" style="1" customWidth="1"/>
    <col min="15611" max="15623" width="11.7109375" style="1" customWidth="1"/>
    <col min="15624" max="15861" width="9.140625" style="1"/>
    <col min="15862" max="15862" width="10.28515625" style="1" customWidth="1"/>
    <col min="15863" max="15863" width="10.7109375" style="1" customWidth="1"/>
    <col min="15864" max="15864" width="17.7109375" style="1" customWidth="1"/>
    <col min="15865" max="15865" width="16" style="1" customWidth="1"/>
    <col min="15866" max="15866" width="14.42578125" style="1" customWidth="1"/>
    <col min="15867" max="15879" width="11.7109375" style="1" customWidth="1"/>
    <col min="15880" max="16117" width="9.140625" style="1"/>
    <col min="16118" max="16118" width="10.28515625" style="1" customWidth="1"/>
    <col min="16119" max="16119" width="10.7109375" style="1" customWidth="1"/>
    <col min="16120" max="16120" width="17.7109375" style="1" customWidth="1"/>
    <col min="16121" max="16121" width="16" style="1" customWidth="1"/>
    <col min="16122" max="16122" width="14.42578125" style="1" customWidth="1"/>
    <col min="16123" max="16135" width="11.7109375" style="1" customWidth="1"/>
    <col min="16136" max="16384" width="9.140625" style="1"/>
  </cols>
  <sheetData>
    <row r="1" spans="1:11" s="251" customFormat="1" ht="26.45" customHeight="1" thickBot="1">
      <c r="A1" s="250" t="s">
        <v>78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1" ht="79.5" customHeight="1" thickBot="1">
      <c r="A2" s="8" t="s">
        <v>28</v>
      </c>
      <c r="B2" s="20" t="s">
        <v>50</v>
      </c>
      <c r="C2" s="20" t="s">
        <v>34</v>
      </c>
      <c r="D2" s="20" t="s">
        <v>32</v>
      </c>
      <c r="E2" s="20" t="s">
        <v>68</v>
      </c>
      <c r="F2" s="20" t="s">
        <v>69</v>
      </c>
      <c r="G2" s="20" t="s">
        <v>61</v>
      </c>
      <c r="H2" s="20" t="s">
        <v>62</v>
      </c>
      <c r="I2" s="20" t="s">
        <v>51</v>
      </c>
      <c r="J2" s="20" t="s">
        <v>39</v>
      </c>
      <c r="K2" s="20" t="s">
        <v>40</v>
      </c>
    </row>
    <row r="3" spans="1:11" ht="19.899999999999999" hidden="1" customHeight="1" outlineLevel="1">
      <c r="A3" s="104" t="s">
        <v>104</v>
      </c>
      <c r="B3" s="37">
        <v>345</v>
      </c>
      <c r="C3" s="40">
        <v>325</v>
      </c>
      <c r="D3" s="37">
        <v>20</v>
      </c>
      <c r="E3" s="40" t="s">
        <v>65</v>
      </c>
      <c r="F3" s="40" t="s">
        <v>65</v>
      </c>
      <c r="G3" s="37">
        <v>1324</v>
      </c>
      <c r="H3" s="38">
        <v>4.0738461538461541</v>
      </c>
      <c r="I3" s="39">
        <v>1204</v>
      </c>
      <c r="J3" s="37">
        <v>78</v>
      </c>
      <c r="K3" s="55">
        <v>7</v>
      </c>
    </row>
    <row r="4" spans="1:11" ht="19.899999999999999" hidden="1" customHeight="1" outlineLevel="1">
      <c r="A4" s="104" t="s">
        <v>105</v>
      </c>
      <c r="B4" s="37">
        <v>340</v>
      </c>
      <c r="C4" s="37">
        <v>322</v>
      </c>
      <c r="D4" s="37">
        <v>18</v>
      </c>
      <c r="E4" s="37" t="s">
        <v>65</v>
      </c>
      <c r="F4" s="37" t="s">
        <v>65</v>
      </c>
      <c r="G4" s="37">
        <v>1290</v>
      </c>
      <c r="H4" s="38">
        <v>4.0062111801242235</v>
      </c>
      <c r="I4" s="39">
        <v>1233</v>
      </c>
      <c r="J4" s="37">
        <v>75</v>
      </c>
      <c r="K4" s="39">
        <v>7</v>
      </c>
    </row>
    <row r="5" spans="1:11" ht="19.899999999999999" hidden="1" customHeight="1" outlineLevel="1">
      <c r="A5" s="104" t="s">
        <v>106</v>
      </c>
      <c r="B5" s="37">
        <v>326</v>
      </c>
      <c r="C5" s="37">
        <v>309</v>
      </c>
      <c r="D5" s="37">
        <v>17</v>
      </c>
      <c r="E5" s="37" t="s">
        <v>65</v>
      </c>
      <c r="F5" s="37" t="s">
        <v>65</v>
      </c>
      <c r="G5" s="37">
        <v>1215</v>
      </c>
      <c r="H5" s="38">
        <v>3.9320388349514563</v>
      </c>
      <c r="I5" s="39">
        <v>1171</v>
      </c>
      <c r="J5" s="37">
        <v>70</v>
      </c>
      <c r="K5" s="39">
        <v>6</v>
      </c>
    </row>
    <row r="6" spans="1:11" ht="19.899999999999999" hidden="1" customHeight="1" outlineLevel="1">
      <c r="A6" s="104" t="s">
        <v>107</v>
      </c>
      <c r="B6" s="37">
        <v>304</v>
      </c>
      <c r="C6" s="37">
        <v>295</v>
      </c>
      <c r="D6" s="37">
        <v>9</v>
      </c>
      <c r="E6" s="37" t="s">
        <v>65</v>
      </c>
      <c r="F6" s="37" t="s">
        <v>65</v>
      </c>
      <c r="G6" s="40">
        <v>1184</v>
      </c>
      <c r="H6" s="38">
        <v>4.0135593220338981</v>
      </c>
      <c r="I6" s="39">
        <v>1134</v>
      </c>
      <c r="J6" s="37">
        <v>65</v>
      </c>
      <c r="K6" s="39">
        <v>7</v>
      </c>
    </row>
    <row r="7" spans="1:11" ht="19.899999999999999" hidden="1" customHeight="1" outlineLevel="1">
      <c r="A7" s="104" t="s">
        <v>108</v>
      </c>
      <c r="B7" s="37">
        <v>299</v>
      </c>
      <c r="C7" s="37">
        <v>291</v>
      </c>
      <c r="D7" s="37">
        <v>8</v>
      </c>
      <c r="E7" s="37" t="s">
        <v>65</v>
      </c>
      <c r="F7" s="37" t="s">
        <v>65</v>
      </c>
      <c r="G7" s="40">
        <v>1219</v>
      </c>
      <c r="H7" s="38">
        <v>4.1890034364261171</v>
      </c>
      <c r="I7" s="39">
        <v>1157</v>
      </c>
      <c r="J7" s="37">
        <v>58</v>
      </c>
      <c r="K7" s="39">
        <v>6</v>
      </c>
    </row>
    <row r="8" spans="1:11" ht="19.899999999999999" hidden="1" customHeight="1" outlineLevel="1">
      <c r="A8" s="104" t="s">
        <v>109</v>
      </c>
      <c r="B8" s="37">
        <v>291</v>
      </c>
      <c r="C8" s="37">
        <v>278</v>
      </c>
      <c r="D8" s="37">
        <v>13</v>
      </c>
      <c r="E8" s="37" t="s">
        <v>65</v>
      </c>
      <c r="F8" s="37" t="s">
        <v>65</v>
      </c>
      <c r="G8" s="40">
        <v>1244</v>
      </c>
      <c r="H8" s="38">
        <v>4.4748201438848918</v>
      </c>
      <c r="I8" s="39">
        <v>1204</v>
      </c>
      <c r="J8" s="37">
        <v>58</v>
      </c>
      <c r="K8" s="39">
        <v>4</v>
      </c>
    </row>
    <row r="9" spans="1:11" ht="18.600000000000001" hidden="1" customHeight="1" outlineLevel="1">
      <c r="A9" s="104" t="s">
        <v>110</v>
      </c>
      <c r="B9" s="41">
        <v>295</v>
      </c>
      <c r="C9" s="41">
        <v>280</v>
      </c>
      <c r="D9" s="37">
        <v>15</v>
      </c>
      <c r="E9" s="41" t="s">
        <v>65</v>
      </c>
      <c r="F9" s="41" t="s">
        <v>65</v>
      </c>
      <c r="G9" s="83">
        <v>1311</v>
      </c>
      <c r="H9" s="38">
        <v>4.6821428571428569</v>
      </c>
      <c r="I9" s="42">
        <v>1259</v>
      </c>
      <c r="J9" s="37">
        <v>58</v>
      </c>
      <c r="K9" s="42">
        <v>2</v>
      </c>
    </row>
    <row r="10" spans="1:11" s="56" customFormat="1" ht="18.600000000000001" hidden="1" customHeight="1" outlineLevel="1">
      <c r="A10" s="104" t="s">
        <v>111</v>
      </c>
      <c r="B10" s="41">
        <v>297</v>
      </c>
      <c r="C10" s="41">
        <v>278</v>
      </c>
      <c r="D10" s="41">
        <v>19</v>
      </c>
      <c r="E10" s="41" t="s">
        <v>65</v>
      </c>
      <c r="F10" s="41" t="s">
        <v>65</v>
      </c>
      <c r="G10" s="83">
        <v>1447</v>
      </c>
      <c r="H10" s="38">
        <v>5.2050359712230216</v>
      </c>
      <c r="I10" s="42">
        <v>1396</v>
      </c>
      <c r="J10" s="41">
        <v>60</v>
      </c>
      <c r="K10" s="42">
        <v>2</v>
      </c>
    </row>
    <row r="11" spans="1:11" s="56" customFormat="1" ht="18.600000000000001" customHeight="1" collapsed="1">
      <c r="A11" s="148">
        <v>44377</v>
      </c>
      <c r="B11" s="149">
        <v>307</v>
      </c>
      <c r="C11" s="149">
        <v>287</v>
      </c>
      <c r="D11" s="149">
        <v>20</v>
      </c>
      <c r="E11" s="149">
        <v>19</v>
      </c>
      <c r="F11" s="149">
        <v>6</v>
      </c>
      <c r="G11" s="150">
        <v>1623</v>
      </c>
      <c r="H11" s="151">
        <v>5.6550522648083623</v>
      </c>
      <c r="I11" s="152">
        <v>1560</v>
      </c>
      <c r="J11" s="149">
        <v>54</v>
      </c>
      <c r="K11" s="152">
        <v>2</v>
      </c>
    </row>
    <row r="12" spans="1:11" s="56" customFormat="1" ht="18.600000000000001" customHeight="1">
      <c r="A12" s="143">
        <v>44834</v>
      </c>
      <c r="B12" s="144">
        <v>308</v>
      </c>
      <c r="C12" s="144">
        <v>268</v>
      </c>
      <c r="D12" s="144">
        <v>40</v>
      </c>
      <c r="E12" s="144">
        <v>19</v>
      </c>
      <c r="F12" s="144">
        <v>6</v>
      </c>
      <c r="G12" s="145">
        <v>1807</v>
      </c>
      <c r="H12" s="146">
        <v>6.7425373134328357</v>
      </c>
      <c r="I12" s="147">
        <v>1757</v>
      </c>
      <c r="J12" s="144">
        <v>55</v>
      </c>
      <c r="K12" s="147">
        <v>1</v>
      </c>
    </row>
    <row r="13" spans="1:11" s="56" customFormat="1" ht="18.600000000000001" customHeight="1">
      <c r="A13" s="104">
        <v>44926</v>
      </c>
      <c r="B13" s="41">
        <v>300</v>
      </c>
      <c r="C13" s="41">
        <v>258</v>
      </c>
      <c r="D13" s="41">
        <v>42</v>
      </c>
      <c r="E13" s="41">
        <v>18</v>
      </c>
      <c r="F13" s="41">
        <v>6</v>
      </c>
      <c r="G13" s="83">
        <v>1795</v>
      </c>
      <c r="H13" s="38">
        <v>6.9573643410852712</v>
      </c>
      <c r="I13" s="42">
        <v>1742</v>
      </c>
      <c r="J13" s="41">
        <v>55</v>
      </c>
      <c r="K13" s="42">
        <v>1</v>
      </c>
    </row>
    <row r="14" spans="1:11" s="56" customFormat="1" ht="18.600000000000001" customHeight="1">
      <c r="A14" s="104">
        <v>45016</v>
      </c>
      <c r="B14" s="41">
        <v>299</v>
      </c>
      <c r="C14" s="41">
        <v>261</v>
      </c>
      <c r="D14" s="41">
        <v>38</v>
      </c>
      <c r="E14" s="41">
        <v>18</v>
      </c>
      <c r="F14" s="41">
        <v>6</v>
      </c>
      <c r="G14" s="83">
        <v>1828</v>
      </c>
      <c r="H14" s="38">
        <v>7.0038314176245207</v>
      </c>
      <c r="I14" s="42">
        <v>1775</v>
      </c>
      <c r="J14" s="41">
        <v>54</v>
      </c>
      <c r="K14" s="42">
        <v>1</v>
      </c>
    </row>
    <row r="15" spans="1:11" s="45" customFormat="1" ht="18.600000000000001" customHeight="1" thickBot="1">
      <c r="A15" s="112">
        <v>45107</v>
      </c>
      <c r="B15" s="113">
        <v>294</v>
      </c>
      <c r="C15" s="113">
        <v>262</v>
      </c>
      <c r="D15" s="113">
        <v>32</v>
      </c>
      <c r="E15" s="113">
        <v>18</v>
      </c>
      <c r="F15" s="113">
        <v>6</v>
      </c>
      <c r="G15" s="115">
        <v>1819</v>
      </c>
      <c r="H15" s="114">
        <v>6.9427480916030531</v>
      </c>
      <c r="I15" s="115">
        <v>1764</v>
      </c>
      <c r="J15" s="113">
        <v>54</v>
      </c>
      <c r="K15" s="115">
        <v>1</v>
      </c>
    </row>
    <row r="16" spans="1:11" ht="24" customHeight="1">
      <c r="A16" s="253" t="s">
        <v>66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</row>
    <row r="17" spans="1:11" ht="24" customHeight="1">
      <c r="A17" s="253" t="s">
        <v>67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 ht="15" customHeight="1">
      <c r="A18" s="252" t="s">
        <v>18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spans="1:11" ht="18.600000000000001" customHeight="1">
      <c r="A19" s="43" t="s">
        <v>19</v>
      </c>
      <c r="B19" s="44" t="s">
        <v>52</v>
      </c>
    </row>
    <row r="20" spans="1:11" ht="18.600000000000001" customHeight="1">
      <c r="A20" s="43" t="s">
        <v>20</v>
      </c>
      <c r="B20" s="44" t="s">
        <v>53</v>
      </c>
    </row>
    <row r="22" spans="1:11">
      <c r="B22" s="117"/>
      <c r="E22" s="117"/>
    </row>
    <row r="23" spans="1:11">
      <c r="B23" s="118"/>
      <c r="E23" s="116"/>
      <c r="I23" s="59"/>
    </row>
    <row r="24" spans="1:11">
      <c r="B24" s="260"/>
      <c r="E24" s="116"/>
      <c r="I24" s="59"/>
    </row>
    <row r="25" spans="1:11">
      <c r="B25" s="59"/>
      <c r="I25" s="59"/>
      <c r="J25" s="59"/>
    </row>
  </sheetData>
  <mergeCells count="4">
    <mergeCell ref="A1:XFD1"/>
    <mergeCell ref="A18:K18"/>
    <mergeCell ref="A16:K16"/>
    <mergeCell ref="A17:K17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J55"/>
  <sheetViews>
    <sheetView zoomScaleNormal="100" workbookViewId="0">
      <selection sqref="A1:XFD1"/>
    </sheetView>
  </sheetViews>
  <sheetFormatPr defaultColWidth="9.140625" defaultRowHeight="12.75" outlineLevelRow="1"/>
  <cols>
    <col min="1" max="1" width="22.5703125" style="4" customWidth="1"/>
    <col min="2" max="4" width="17.28515625" style="4" customWidth="1"/>
    <col min="5" max="6" width="15" style="4" customWidth="1"/>
    <col min="7" max="7" width="13.5703125" style="4" customWidth="1"/>
    <col min="8" max="15" width="12.7109375" style="4" customWidth="1"/>
    <col min="16" max="16" width="11.7109375" style="4" bestFit="1" customWidth="1"/>
    <col min="17" max="18" width="11.5703125" style="4" bestFit="1" customWidth="1"/>
    <col min="19" max="16384" width="9.140625" style="4"/>
  </cols>
  <sheetData>
    <row r="1" spans="1:35" s="255" customFormat="1" ht="25.9" customHeight="1">
      <c r="A1" s="255" t="s">
        <v>36</v>
      </c>
    </row>
    <row r="2" spans="1:35" s="60" customFormat="1" ht="13.5" outlineLevel="1" thickBot="1">
      <c r="D2" s="61" t="s">
        <v>63</v>
      </c>
      <c r="F2" s="62"/>
      <c r="G2" s="81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5" s="60" customFormat="1" ht="44.45" customHeight="1" outlineLevel="1" thickBot="1">
      <c r="A3" s="64" t="s">
        <v>0</v>
      </c>
      <c r="B3" s="65">
        <v>44377</v>
      </c>
      <c r="C3" s="65" t="s">
        <v>84</v>
      </c>
      <c r="D3" s="65" t="s">
        <v>114</v>
      </c>
      <c r="E3" s="65">
        <v>45107</v>
      </c>
      <c r="F3" s="66" t="s">
        <v>112</v>
      </c>
      <c r="G3" s="66" t="s">
        <v>98</v>
      </c>
      <c r="H3" s="66" t="s">
        <v>89</v>
      </c>
      <c r="I3" s="81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35" s="60" customFormat="1" ht="18.600000000000001" customHeight="1" outlineLevel="1">
      <c r="A4" s="67" t="s">
        <v>37</v>
      </c>
      <c r="B4" s="68">
        <v>467860.58</v>
      </c>
      <c r="C4" s="68">
        <v>534918.43000000005</v>
      </c>
      <c r="D4" s="68">
        <v>551842.92000000004</v>
      </c>
      <c r="E4" s="68">
        <v>571955.24</v>
      </c>
      <c r="F4" s="69">
        <f>E4/D4-1</f>
        <v>3.644573350691882E-2</v>
      </c>
      <c r="G4" s="69">
        <f t="shared" ref="G4:G9" si="0">E4/C4-1</f>
        <v>6.9238238809606889E-2</v>
      </c>
      <c r="H4" s="69">
        <f t="shared" ref="H4:H9" si="1">E4/B4-1</f>
        <v>0.2224907685105677</v>
      </c>
      <c r="I4" s="81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35" s="60" customFormat="1" ht="18.600000000000001" customHeight="1" outlineLevel="1">
      <c r="A5" s="70" t="s">
        <v>41</v>
      </c>
      <c r="B5" s="71">
        <v>174.87</v>
      </c>
      <c r="C5" s="71">
        <v>146.13999999999999</v>
      </c>
      <c r="D5" s="71">
        <v>142.75</v>
      </c>
      <c r="E5" s="71">
        <v>144.81</v>
      </c>
      <c r="F5" s="72">
        <f t="shared" ref="F5:F9" si="2">E5/D5-1</f>
        <v>1.443082311733801E-2</v>
      </c>
      <c r="G5" s="72">
        <f t="shared" si="0"/>
        <v>-9.1008621869439477E-3</v>
      </c>
      <c r="H5" s="72">
        <f t="shared" si="1"/>
        <v>-0.17189912506433347</v>
      </c>
      <c r="I5" s="81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35" s="60" customFormat="1" ht="18.600000000000001" customHeight="1" outlineLevel="1">
      <c r="A6" s="70" t="s">
        <v>11</v>
      </c>
      <c r="B6" s="71">
        <v>444027.69</v>
      </c>
      <c r="C6" s="71">
        <v>517991.01</v>
      </c>
      <c r="D6" s="71">
        <v>534425.1</v>
      </c>
      <c r="E6" s="71">
        <v>554061.37</v>
      </c>
      <c r="F6" s="72">
        <f t="shared" si="2"/>
        <v>3.6742791459458024E-2</v>
      </c>
      <c r="G6" s="72">
        <f t="shared" si="0"/>
        <v>6.9635108145988944E-2</v>
      </c>
      <c r="H6" s="72">
        <f t="shared" si="1"/>
        <v>0.24780814908187376</v>
      </c>
      <c r="I6" s="81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35" s="60" customFormat="1" ht="18.600000000000001" customHeight="1" outlineLevel="1">
      <c r="A7" s="73" t="s">
        <v>42</v>
      </c>
      <c r="B7" s="74">
        <v>2052.42</v>
      </c>
      <c r="C7" s="74">
        <v>2367.2399999999998</v>
      </c>
      <c r="D7" s="74">
        <v>2439.94</v>
      </c>
      <c r="E7" s="74">
        <v>2455.94</v>
      </c>
      <c r="F7" s="75">
        <f t="shared" si="2"/>
        <v>6.5575383001221788E-3</v>
      </c>
      <c r="G7" s="75">
        <f>E7/C7-1</f>
        <v>3.7469796049407922E-2</v>
      </c>
      <c r="H7" s="75">
        <f t="shared" si="1"/>
        <v>0.19660693230430426</v>
      </c>
      <c r="I7" s="81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</row>
    <row r="8" spans="1:35" s="60" customFormat="1" ht="18.600000000000001" customHeight="1" outlineLevel="1">
      <c r="A8" s="76" t="s">
        <v>43</v>
      </c>
      <c r="B8" s="74">
        <v>176.24</v>
      </c>
      <c r="C8" s="74">
        <v>140.81</v>
      </c>
      <c r="D8" s="74">
        <v>147.97999999999999</v>
      </c>
      <c r="E8" s="74">
        <v>168.65</v>
      </c>
      <c r="F8" s="75">
        <f t="shared" si="2"/>
        <v>0.13968103797810527</v>
      </c>
      <c r="G8" s="75">
        <f t="shared" si="0"/>
        <v>0.19771323059441803</v>
      </c>
      <c r="H8" s="75">
        <f t="shared" si="1"/>
        <v>-4.3066273263731247E-2</v>
      </c>
      <c r="I8" s="81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1:35" s="60" customFormat="1" ht="18.600000000000001" customHeight="1" outlineLevel="1" thickBot="1">
      <c r="A9" s="77" t="s">
        <v>33</v>
      </c>
      <c r="B9" s="78">
        <f>SUM(B4,B7:B8)</f>
        <v>470089.24</v>
      </c>
      <c r="C9" s="78">
        <f>SUM(C4,C7,C8)</f>
        <v>537426.4800000001</v>
      </c>
      <c r="D9" s="78">
        <f>SUM(D4,D7,D8)</f>
        <v>554430.84</v>
      </c>
      <c r="E9" s="78">
        <f>SUM(E4,E7,E8)</f>
        <v>574579.82999999996</v>
      </c>
      <c r="F9" s="79">
        <f t="shared" si="2"/>
        <v>3.6341755447802937E-2</v>
      </c>
      <c r="G9" s="79">
        <f t="shared" si="0"/>
        <v>6.9131967594897592E-2</v>
      </c>
      <c r="H9" s="80">
        <f t="shared" si="1"/>
        <v>0.22227819977330254</v>
      </c>
      <c r="I9" s="81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spans="1:35" ht="27" customHeight="1" outlineLevel="1">
      <c r="A10" s="258" t="s">
        <v>73</v>
      </c>
      <c r="B10" s="258"/>
      <c r="C10" s="258"/>
      <c r="D10" s="258"/>
      <c r="E10" s="258"/>
      <c r="F10" s="258"/>
      <c r="G10" s="258"/>
      <c r="H10" s="25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5" s="25" customFormat="1" ht="42.75" customHeight="1" outlineLevel="1">
      <c r="A11" s="259" t="s">
        <v>115</v>
      </c>
      <c r="B11" s="259"/>
      <c r="C11" s="259"/>
      <c r="D11" s="259"/>
      <c r="E11" s="259"/>
      <c r="F11" s="259"/>
      <c r="G11" s="259"/>
      <c r="H11" s="259"/>
    </row>
    <row r="12" spans="1:35" s="257" customFormat="1" ht="27.6" customHeight="1"/>
    <row r="13" spans="1:35" s="256" customFormat="1" ht="25.9" customHeight="1">
      <c r="A13" s="256" t="s">
        <v>17</v>
      </c>
    </row>
    <row r="14" spans="1:35" ht="16.5" outlineLevel="1" thickBot="1">
      <c r="B14" s="25"/>
      <c r="C14" s="15"/>
      <c r="D14" s="61" t="s">
        <v>63</v>
      </c>
      <c r="F14" s="15"/>
      <c r="G14" s="81"/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60" customFormat="1" ht="46.9" customHeight="1" outlineLevel="1" thickBot="1">
      <c r="A15" s="64" t="s">
        <v>0</v>
      </c>
      <c r="B15" s="65">
        <v>44377</v>
      </c>
      <c r="C15" s="65" t="s">
        <v>84</v>
      </c>
      <c r="D15" s="65">
        <v>45016</v>
      </c>
      <c r="E15" s="65">
        <v>45107</v>
      </c>
      <c r="F15" s="66" t="s">
        <v>112</v>
      </c>
      <c r="G15" s="66" t="s">
        <v>98</v>
      </c>
      <c r="H15" s="66" t="s">
        <v>89</v>
      </c>
      <c r="I15" s="81"/>
      <c r="J15" s="81"/>
      <c r="K15" s="8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35" s="60" customFormat="1" ht="18.600000000000001" customHeight="1" outlineLevel="1">
      <c r="A16" s="67" t="s">
        <v>37</v>
      </c>
      <c r="B16" s="68">
        <v>355173.22389066668</v>
      </c>
      <c r="C16" s="68">
        <v>412613.78</v>
      </c>
      <c r="D16" s="68">
        <v>431816.23</v>
      </c>
      <c r="E16" s="68">
        <v>456579.88407374098</v>
      </c>
      <c r="F16" s="69">
        <f>E16/D16-1</f>
        <v>5.7347668645388872E-2</v>
      </c>
      <c r="G16" s="69">
        <f t="shared" ref="G16:G18" si="3">E16/C16-1</f>
        <v>0.1065551035977057</v>
      </c>
      <c r="H16" s="69">
        <f t="shared" ref="H16:H18" si="4">E16/B16-1</f>
        <v>0.285513246387882</v>
      </c>
      <c r="I16" s="81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</row>
    <row r="17" spans="1:36" s="60" customFormat="1" ht="18.600000000000001" customHeight="1" outlineLevel="1">
      <c r="A17" s="70" t="s">
        <v>4</v>
      </c>
      <c r="B17" s="71">
        <v>170.39940794169999</v>
      </c>
      <c r="C17" s="71">
        <v>145.91999999999999</v>
      </c>
      <c r="D17" s="71">
        <v>142.54</v>
      </c>
      <c r="E17" s="71">
        <v>144.57047136879999</v>
      </c>
      <c r="F17" s="72">
        <f t="shared" ref="F16:F18" si="5">E17/D17-1</f>
        <v>1.4244923311351076E-2</v>
      </c>
      <c r="G17" s="72">
        <f>E17/C17-1</f>
        <v>-9.2484144133772039E-3</v>
      </c>
      <c r="H17" s="72">
        <f t="shared" si="4"/>
        <v>-0.15157879293651688</v>
      </c>
      <c r="I17" s="81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6" s="60" customFormat="1" ht="18.600000000000001" customHeight="1" outlineLevel="1" thickBot="1">
      <c r="A18" s="82" t="s">
        <v>11</v>
      </c>
      <c r="B18" s="71">
        <v>332049.69999000255</v>
      </c>
      <c r="C18" s="71">
        <v>396139.64</v>
      </c>
      <c r="D18" s="71">
        <v>414830.95</v>
      </c>
      <c r="E18" s="71">
        <v>439431.24028959923</v>
      </c>
      <c r="F18" s="95">
        <f t="shared" si="5"/>
        <v>5.9301964546278896E-2</v>
      </c>
      <c r="G18" s="95">
        <f t="shared" si="3"/>
        <v>0.109283686655542</v>
      </c>
      <c r="H18" s="96">
        <f>E18/B18-1</f>
        <v>0.32338996331823133</v>
      </c>
      <c r="I18" s="119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36" ht="30" customHeight="1" outlineLevel="1">
      <c r="A19" s="258" t="s">
        <v>73</v>
      </c>
      <c r="B19" s="258"/>
      <c r="C19" s="258"/>
      <c r="D19" s="258"/>
      <c r="E19" s="258"/>
      <c r="F19" s="258"/>
      <c r="G19" s="258"/>
      <c r="H19" s="258"/>
    </row>
    <row r="20" spans="1:36" s="25" customFormat="1" ht="42" customHeight="1" outlineLevel="1">
      <c r="A20" s="259" t="s">
        <v>85</v>
      </c>
      <c r="B20" s="259"/>
      <c r="C20" s="259"/>
      <c r="D20" s="259"/>
      <c r="E20" s="259"/>
      <c r="F20" s="259"/>
      <c r="G20" s="259"/>
      <c r="H20" s="259"/>
    </row>
    <row r="21" spans="1:36" s="254" customFormat="1" ht="13.9" customHeight="1"/>
    <row r="22" spans="1:36" s="243" customFormat="1" ht="24.6" customHeight="1" thickBot="1">
      <c r="A22" s="242" t="s">
        <v>38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</row>
    <row r="23" spans="1:36" ht="13.5" outlineLevel="1" thickBot="1">
      <c r="B23" s="25"/>
    </row>
    <row r="24" spans="1:36" ht="51.75" outlineLevel="1" thickBot="1">
      <c r="A24" s="140" t="s">
        <v>54</v>
      </c>
      <c r="B24" s="141" t="s">
        <v>64</v>
      </c>
      <c r="C24" s="153"/>
      <c r="D24" s="153"/>
      <c r="E24" s="153"/>
      <c r="F24" s="153"/>
      <c r="G24" s="153"/>
      <c r="H24" s="154"/>
      <c r="I24" s="154"/>
      <c r="J24" s="154"/>
    </row>
    <row r="25" spans="1:36" ht="18.75" customHeight="1" outlineLevel="1">
      <c r="A25" s="155" t="s">
        <v>90</v>
      </c>
      <c r="B25" s="156">
        <v>0</v>
      </c>
      <c r="C25" s="153"/>
      <c r="D25" s="153"/>
      <c r="E25" s="153"/>
      <c r="F25" s="153"/>
      <c r="G25" s="153"/>
      <c r="H25" s="153"/>
      <c r="I25" s="153"/>
      <c r="J25" s="153"/>
    </row>
    <row r="26" spans="1:36" ht="18.75" customHeight="1" outlineLevel="1">
      <c r="A26" s="157" t="s">
        <v>91</v>
      </c>
      <c r="B26" s="158">
        <v>-2E-3</v>
      </c>
      <c r="C26" s="153"/>
      <c r="D26" s="153"/>
      <c r="E26" s="153"/>
      <c r="F26" s="153"/>
      <c r="G26" s="153"/>
      <c r="H26" s="153"/>
      <c r="I26" s="153"/>
      <c r="J26" s="153"/>
    </row>
    <row r="27" spans="1:36" ht="18.75" customHeight="1" outlineLevel="1">
      <c r="A27" s="157" t="s">
        <v>94</v>
      </c>
      <c r="B27" s="158">
        <v>-27.72</v>
      </c>
      <c r="C27" s="153"/>
      <c r="D27" s="153"/>
      <c r="E27" s="153"/>
      <c r="F27" s="153"/>
      <c r="G27" s="153"/>
      <c r="H27" s="153"/>
      <c r="I27" s="153"/>
      <c r="J27" s="153"/>
    </row>
    <row r="28" spans="1:36" ht="18.75" customHeight="1" outlineLevel="1">
      <c r="A28" s="157" t="s">
        <v>95</v>
      </c>
      <c r="B28" s="158">
        <v>-8.74</v>
      </c>
      <c r="C28" s="153"/>
      <c r="D28" s="153"/>
      <c r="E28" s="153"/>
      <c r="F28" s="153"/>
      <c r="G28" s="153"/>
      <c r="H28" s="153"/>
      <c r="I28" s="153"/>
      <c r="J28" s="153"/>
    </row>
    <row r="29" spans="1:36" ht="18.75" customHeight="1" outlineLevel="1" thickBot="1">
      <c r="A29" s="159" t="s">
        <v>113</v>
      </c>
      <c r="B29" s="160">
        <v>-2.5173296341999998</v>
      </c>
      <c r="C29" s="153"/>
      <c r="D29" s="153"/>
      <c r="E29" s="153"/>
      <c r="F29" s="153"/>
      <c r="G29" s="153"/>
      <c r="H29" s="153"/>
      <c r="I29" s="153"/>
      <c r="J29" s="153"/>
    </row>
    <row r="30" spans="1:36" ht="18.75" customHeight="1" outlineLevel="1">
      <c r="A30" s="161" t="s">
        <v>92</v>
      </c>
      <c r="B30" s="162">
        <f>SUM(B26:B29)</f>
        <v>-38.979329634199999</v>
      </c>
      <c r="C30" s="163"/>
      <c r="D30" s="163"/>
      <c r="E30" s="163"/>
      <c r="F30" s="163"/>
      <c r="G30" s="163"/>
      <c r="H30" s="163"/>
      <c r="I30" s="163"/>
      <c r="J30" s="163"/>
    </row>
    <row r="31" spans="1:36" ht="29.25" customHeight="1" outlineLevel="1">
      <c r="A31" s="164" t="s">
        <v>93</v>
      </c>
      <c r="B31" s="165">
        <f>SUM(B25:B28)</f>
        <v>-36.461999999999996</v>
      </c>
      <c r="C31" s="163"/>
      <c r="D31" s="163"/>
      <c r="E31" s="163"/>
      <c r="F31" s="163"/>
      <c r="G31" s="163"/>
      <c r="H31" s="163"/>
      <c r="I31" s="163"/>
      <c r="J31" s="163"/>
    </row>
    <row r="32" spans="1:36" ht="18" customHeight="1" outlineLevel="1">
      <c r="A32" s="166" t="s">
        <v>79</v>
      </c>
      <c r="B32" s="25"/>
      <c r="C32" s="25"/>
      <c r="D32" s="25"/>
      <c r="E32" s="25"/>
      <c r="F32" s="25"/>
      <c r="G32" s="25"/>
      <c r="H32" s="25"/>
      <c r="I32" s="25"/>
      <c r="J32" s="25"/>
    </row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</sheetData>
  <mergeCells count="9">
    <mergeCell ref="A21:XFD21"/>
    <mergeCell ref="A1:XFD1"/>
    <mergeCell ref="A13:XFD13"/>
    <mergeCell ref="A22:XFD22"/>
    <mergeCell ref="A12:XFD12"/>
    <mergeCell ref="A10:H10"/>
    <mergeCell ref="A11:H11"/>
    <mergeCell ref="A19:H19"/>
    <mergeCell ref="A20:H20"/>
  </mergeCells>
  <phoneticPr fontId="22" type="noConversion"/>
  <conditionalFormatting sqref="G4 G6:G9 H4:H9">
    <cfRule type="cellIs" dxfId="9" priority="14" operator="lessThan">
      <formula>0</formula>
    </cfRule>
  </conditionalFormatting>
  <conditionalFormatting sqref="G16:H16 H17">
    <cfRule type="cellIs" dxfId="8" priority="13" operator="lessThan">
      <formula>0</formula>
    </cfRule>
  </conditionalFormatting>
  <conditionalFormatting sqref="G5">
    <cfRule type="cellIs" dxfId="7" priority="12" operator="lessThan">
      <formula>0</formula>
    </cfRule>
  </conditionalFormatting>
  <conditionalFormatting sqref="G17">
    <cfRule type="cellIs" dxfId="6" priority="11" operator="lessThan">
      <formula>0</formula>
    </cfRule>
  </conditionalFormatting>
  <conditionalFormatting sqref="G18:H18">
    <cfRule type="cellIs" dxfId="5" priority="6" operator="lessThan">
      <formula>0</formula>
    </cfRule>
  </conditionalFormatting>
  <conditionalFormatting sqref="F4 F6:F9">
    <cfRule type="cellIs" dxfId="4" priority="5" operator="lessThan">
      <formula>0</formula>
    </cfRule>
  </conditionalFormatting>
  <conditionalFormatting sqref="F5">
    <cfRule type="cellIs" dxfId="3" priority="4" operator="lessThan">
      <formula>0</formula>
    </cfRule>
  </conditionalFormatting>
  <conditionalFormatting sqref="F16">
    <cfRule type="cellIs" dxfId="2" priority="3" operator="lessThan">
      <formula>0</formula>
    </cfRule>
  </conditionalFormatting>
  <conditionalFormatting sqref="F17">
    <cfRule type="cellIs" dxfId="1" priority="2" operator="lessThan">
      <formula>0</formula>
    </cfRule>
  </conditionalFormatting>
  <conditionalFormatting sqref="F18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Біржові ринки капіталу України</vt:lpstr>
      <vt:lpstr>КУА-АНПФ &amp; ІСІ-НПФ-СК в упр-ні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2023-08-25T13:56:46Z</dcterms:modified>
</cp:coreProperties>
</file>