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ВЧА'!$B$3:$G$19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ВЧА'!$B$33:$E$33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'інд+дох'!$A$27:$C$27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1" i="14"/>
  <c r="E62"/>
  <c r="E63"/>
  <c r="E64"/>
  <c r="D61"/>
  <c r="D62"/>
  <c r="D63"/>
  <c r="D64"/>
  <c r="C61"/>
  <c r="C62"/>
  <c r="C63"/>
  <c r="C64"/>
  <c r="E65"/>
  <c r="D65"/>
  <c r="C65"/>
  <c r="E37" i="20"/>
  <c r="D37"/>
  <c r="C37"/>
  <c r="B37"/>
  <c r="B36" i="17"/>
  <c r="E36"/>
  <c r="D36"/>
  <c r="C36"/>
  <c r="B61" i="14"/>
  <c r="B62"/>
  <c r="B63"/>
  <c r="B64"/>
  <c r="B65"/>
  <c r="C19" i="12"/>
  <c r="C23" s="1"/>
  <c r="D23" s="1"/>
  <c r="C26"/>
  <c r="D26"/>
  <c r="C27"/>
  <c r="D27"/>
  <c r="C28"/>
  <c r="D28"/>
  <c r="C29"/>
  <c r="D29"/>
  <c r="C30"/>
  <c r="D30"/>
  <c r="C31"/>
  <c r="D31"/>
  <c r="C32"/>
  <c r="D32"/>
  <c r="C33"/>
  <c r="D33"/>
  <c r="B26"/>
  <c r="B27"/>
  <c r="B28"/>
  <c r="B29"/>
  <c r="B30"/>
  <c r="B31"/>
  <c r="B32"/>
  <c r="B33"/>
  <c r="I7" i="16"/>
  <c r="H7"/>
  <c r="G7"/>
  <c r="F7"/>
  <c r="E7"/>
  <c r="B35" i="17"/>
  <c r="C25" i="12"/>
  <c r="B25"/>
  <c r="C24"/>
  <c r="B24"/>
  <c r="E36" i="20"/>
  <c r="D36"/>
  <c r="C36"/>
  <c r="B36"/>
  <c r="I6" i="24"/>
  <c r="H6"/>
  <c r="G6"/>
  <c r="F6"/>
  <c r="E6"/>
  <c r="E35" i="17"/>
  <c r="D35"/>
  <c r="C35"/>
  <c r="E34"/>
  <c r="D34"/>
  <c r="C34"/>
  <c r="B34"/>
  <c r="E6" i="22"/>
  <c r="E60" i="14"/>
  <c r="E59"/>
  <c r="E58"/>
  <c r="E57"/>
  <c r="E56"/>
  <c r="D60"/>
  <c r="D59"/>
  <c r="D58"/>
  <c r="D57"/>
  <c r="D56"/>
  <c r="C60"/>
  <c r="C59"/>
  <c r="C58"/>
  <c r="C57"/>
  <c r="C56"/>
  <c r="B60"/>
  <c r="B59"/>
  <c r="B58"/>
  <c r="B57"/>
  <c r="B56"/>
  <c r="I20" i="21"/>
  <c r="H20"/>
  <c r="G20"/>
  <c r="F20"/>
  <c r="E20"/>
  <c r="E66" i="14"/>
  <c r="E67"/>
  <c r="C66"/>
  <c r="C67"/>
  <c r="D25" i="12"/>
  <c r="D24"/>
  <c r="F5" i="23"/>
  <c r="E5"/>
  <c r="F6" i="22"/>
  <c r="D19" i="12"/>
</calcChain>
</file>

<file path=xl/sharedStrings.xml><?xml version="1.0" encoding="utf-8"?>
<sst xmlns="http://schemas.openxmlformats.org/spreadsheetml/2006/main" count="353" uniqueCount="150">
  <si>
    <t>http://www.task.ua/</t>
  </si>
  <si>
    <t>http://univer.ua/</t>
  </si>
  <si>
    <t>http://www.sem.biz.ua/</t>
  </si>
  <si>
    <t>http://otpcapital.com.ua/</t>
  </si>
  <si>
    <t>Разом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</si>
  <si>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</si>
  <si>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</si>
  <si>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</si>
  <si>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</si>
  <si>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</si>
  <si>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</si>
  <si>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</si>
  <si>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</si>
  <si>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</si>
  <si>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</si>
  <si>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</si>
  <si>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</si>
  <si>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</si>
  <si>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</si>
  <si>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</si>
  <si>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</si>
  <si>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July</t>
  </si>
  <si>
    <t>August</t>
  </si>
  <si>
    <t>YTD 2018</t>
  </si>
  <si>
    <t>Index</t>
  </si>
  <si>
    <t>Monthly change</t>
  </si>
  <si>
    <t>YTD change</t>
  </si>
  <si>
    <t>RTSI (Russia)</t>
  </si>
  <si>
    <t>SHANGHAI SE COMPOSITE (China)</t>
  </si>
  <si>
    <t>FTSE 100 (Great Britain)</t>
  </si>
  <si>
    <t>DAX (Germany)</t>
  </si>
  <si>
    <t>HANG SENG (Hong Kong)</t>
  </si>
  <si>
    <t>CAC 40 (France)</t>
  </si>
  <si>
    <t>MICEX (Russia)</t>
  </si>
  <si>
    <t>NIKKEI 225 (Japan)</t>
  </si>
  <si>
    <t>WIG20 (Poland)</t>
  </si>
  <si>
    <t>DJIA (USA)</t>
  </si>
  <si>
    <t>S&amp;P 500 (USA)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</si>
  <si>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</si>
  <si>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</si>
  <si>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</si>
  <si>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</si>
  <si>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</si>
  <si>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</si>
  <si>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</si>
  <si>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</si>
  <si>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</si>
  <si>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</si>
  <si>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</si>
  <si>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UNIVER.UA/Myhailo Hrushevskyi: Fond Derzhavnykh Paperiv</t>
  </si>
  <si>
    <t>Sofiivskyi</t>
  </si>
  <si>
    <t>KINTO-Ekviti</t>
  </si>
  <si>
    <t>ОТP Klasychnyi</t>
  </si>
  <si>
    <t>Altus – Depozyt</t>
  </si>
  <si>
    <t>Altus – Zbalansovanyi</t>
  </si>
  <si>
    <t>KINTO-Kaznacheiskyi</t>
  </si>
  <si>
    <t>VSI</t>
  </si>
  <si>
    <t>UNIVER.UA/Volodymyr Velykyi: Fond Zbalansovanyi</t>
  </si>
  <si>
    <t>ТАSK Resurs</t>
  </si>
  <si>
    <t>UNIVER.UA/Iaroslav Mudryi: Fond Aktsii</t>
  </si>
  <si>
    <t>UNIVER.UA/Taras Shevchenko: Fond Zaoshchadzhen</t>
  </si>
  <si>
    <t>Nadbannia</t>
  </si>
  <si>
    <t>Bonum Optimum</t>
  </si>
  <si>
    <t>Total</t>
  </si>
  <si>
    <t>* All funds are diversified unit funds.</t>
  </si>
  <si>
    <t>Others</t>
  </si>
  <si>
    <t>PrJSC “KINTO”</t>
  </si>
  <si>
    <t>LLC AMC "OTP Kapital"</t>
  </si>
  <si>
    <t>LLC AMC “Univer Menedzhment”</t>
  </si>
  <si>
    <t>LLC AMC  "IVEKS ESSET MENEDZHMENT"</t>
  </si>
  <si>
    <t>LLC AMC "Altus Assets Activitis"</t>
  </si>
  <si>
    <t>LLC AMC "Altus Essets Activitis"</t>
  </si>
  <si>
    <t>LLC AMC "Vsesvit"</t>
  </si>
  <si>
    <t>LLC AMC "TASK-Invest"</t>
  </si>
  <si>
    <t>LLC AMC "АRT-KAPITAL Menedzhment"</t>
  </si>
  <si>
    <t>LLC AMC "Bonum Grup"</t>
  </si>
  <si>
    <t>Rates of Return of Open-Ended CII. Sorting by Date of Reaching Compliance with Standards</t>
  </si>
  <si>
    <t>Rates of Return of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</si>
  <si>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</si>
  <si>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</si>
  <si>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</si>
  <si>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</si>
  <si>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 </t>
  </si>
  <si>
    <t>1 year</t>
  </si>
  <si>
    <t xml:space="preserve">6 months  </t>
  </si>
  <si>
    <t>YTD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</si>
  <si>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</si>
  <si>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</si>
  <si>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</si>
  <si>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</si>
  <si>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</si>
  <si>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</si>
  <si>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</si>
  <si>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</si>
  <si>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</si>
  <si>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</si>
  <si>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</si>
  <si>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</si>
  <si>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</si>
  <si>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</si>
  <si>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</si>
  <si>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</si>
  <si>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</si>
  <si>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KINTO- Кlasychnyi</t>
  </si>
  <si>
    <t>ОТP - Кlasychnyi</t>
  </si>
  <si>
    <t>ТАSК Resurs</t>
  </si>
  <si>
    <t>NAV change, UAH thsd.</t>
  </si>
  <si>
    <t>NAV change, %</t>
  </si>
  <si>
    <t>Net inflow/ outflow of capital, UAH thsd.</t>
  </si>
  <si>
    <t>1 month*</t>
  </si>
  <si>
    <t>Аltus-Zbalansovanyi</t>
  </si>
  <si>
    <t>OTP-Кlasychnyi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</si>
  <si>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</si>
  <si>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</si>
  <si>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</si>
  <si>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</si>
  <si>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</si>
  <si>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</si>
  <si>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</si>
  <si>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</si>
  <si>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</si>
  <si>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</si>
  <si>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</si>
  <si>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LLC AMC "АRТ-КАPITAL Меnedzhment"</t>
  </si>
  <si>
    <t>LLC AMC "ТАSК-Іnvest"</t>
  </si>
  <si>
    <t>LLC AMC "SЕМ"</t>
  </si>
  <si>
    <t>unit</t>
  </si>
  <si>
    <t>diversified</t>
  </si>
  <si>
    <t>specialized</t>
  </si>
  <si>
    <t>Interval Funds' Rates of Return. Sorting by the Date of Reaching Compliance with the Standards</t>
  </si>
  <si>
    <t xml:space="preserve">Rates of Return of Investment Certificates </t>
  </si>
  <si>
    <t>Date of reaching compliance with the standards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</si>
  <si>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</si>
  <si>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</si>
  <si>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</si>
  <si>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</si>
  <si>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</si>
  <si>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</si>
  <si>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</si>
  <si>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</si>
  <si>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</si>
  <si>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</si>
  <si>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</si>
  <si>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</si>
  <si>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</si>
  <si>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</si>
  <si>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Rates of Return of Closed-End CII. Sorting by Date of Reaching Compliance with Standards</t>
  </si>
  <si>
    <t>Closed-End Funds' Dynamics /Sorting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</si>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</sst>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dotted">
        <color indexed="23"/>
      </top>
      <bottom style="medium">
        <color indexed="3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4" fillId="0" borderId="45" xfId="5" applyNumberFormat="1" applyFont="1" applyFill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59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0" xfId="3" applyFont="1" applyFill="1" applyBorder="1" applyAlignment="1">
      <alignment vertical="center" wrapText="1"/>
    </xf>
    <xf numFmtId="0" fontId="21" fillId="0" borderId="61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2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vertical="top" wrapText="1"/>
    </xf>
    <xf numFmtId="0" fontId="9" fillId="0" borderId="66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67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21" fillId="0" borderId="68" xfId="4" applyFont="1" applyFill="1" applyBorder="1" applyAlignment="1">
      <alignment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69" xfId="0" applyFont="1" applyBorder="1"/>
    <xf numFmtId="0" fontId="10" fillId="0" borderId="70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64"/>
          <c:y val="1.40845264146765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61E-2"/>
          <c:y val="0.25070457018124198"/>
          <c:w val="0.94700933744769755"/>
          <c:h val="0.4253526977232308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492148597381549E-3"/>
                  <c:y val="1.593504007404688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9.8886847508915965E-2</c:v>
                </c:pt>
                <c:pt idx="1">
                  <c:v>3.7254130605822278E-2</c:v>
                </c:pt>
                <c:pt idx="2">
                  <c:v>0.67377642353837364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645582446466304E-3"/>
                  <c:y val="1.52220344589190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3.1460986984060746E-2</c:v>
                </c:pt>
                <c:pt idx="1">
                  <c:v>-2.5765448533510149E-4</c:v>
                </c:pt>
                <c:pt idx="2">
                  <c:v>0.19561421528348411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3922E-4"/>
                  <c:y val="-2.52893418790988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3.289916724498714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47E-4"/>
                  <c:y val="-1.509895019645345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3.4652684903132114E-2</c:v>
                </c:pt>
                <c:pt idx="1">
                  <c:v>9.7441304666681175E-3</c:v>
                </c:pt>
                <c:pt idx="2">
                  <c:v>5.9116984395096855E-2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2226583449224032E-4"/>
                  <c:y val="-1.434291329364878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79E-4"/>
                  <c:y val="8.249428811403160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4.3776981807327732E-2</c:v>
                </c:pt>
                <c:pt idx="1">
                  <c:v>-6.5834980609576676E-4</c:v>
                </c:pt>
                <c:pt idx="2">
                  <c:v>1.325279182492467E-2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8.7194853476545431E-2</c:v>
                </c:pt>
                <c:pt idx="1">
                  <c:v>-1.0827342105669324E-2</c:v>
                </c:pt>
                <c:pt idx="2">
                  <c:v>0.16692560321827488</c:v>
                </c:pt>
              </c:numCache>
            </c:numRef>
          </c:val>
        </c:ser>
        <c:dLbls>
          <c:showVal val="1"/>
        </c:dLbls>
        <c:gapWidth val="400"/>
        <c:overlap val="-10"/>
        <c:axId val="63217664"/>
        <c:axId val="63219200"/>
      </c:barChart>
      <c:catAx>
        <c:axId val="6321766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19200"/>
        <c:crosses val="autoZero"/>
        <c:auto val="1"/>
        <c:lblAlgn val="ctr"/>
        <c:lblOffset val="0"/>
        <c:tickLblSkip val="1"/>
        <c:tickMarkSkip val="1"/>
      </c:catAx>
      <c:valAx>
        <c:axId val="63219200"/>
        <c:scaling>
          <c:orientation val="minMax"/>
          <c:max val="0.7"/>
          <c:min val="-0.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17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9295897469049113"/>
          <c:w val="0.64273557920637958"/>
          <c:h val="6.1971916224576672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'інд+дох'!$A$28:$A$40</c:f>
              <c:strCache>
                <c:ptCount val="13"/>
                <c:pt idx="0">
                  <c:v>RTSI (Russia)</c:v>
                </c:pt>
                <c:pt idx="1">
                  <c:v>SHANGHAI SE COMPOSITE (China)</c:v>
                </c:pt>
                <c:pt idx="2">
                  <c:v>FTSE 100 (Great Britain)</c:v>
                </c:pt>
                <c:pt idx="3">
                  <c:v>DAX (Germany)</c:v>
                </c:pt>
                <c:pt idx="4">
                  <c:v>HANG SENG (Hong Kong)</c:v>
                </c:pt>
                <c:pt idx="5">
                  <c:v>CAC 40 (France)</c:v>
                </c:pt>
                <c:pt idx="6">
                  <c:v>UX Index</c:v>
                </c:pt>
                <c:pt idx="7">
                  <c:v>MICEX (Russia)</c:v>
                </c:pt>
                <c:pt idx="8">
                  <c:v>NIKKEI 225 (Japan)</c:v>
                </c:pt>
                <c:pt idx="9">
                  <c:v>WIG20 (Poland)</c:v>
                </c:pt>
                <c:pt idx="10">
                  <c:v>DJIA (USA)</c:v>
                </c:pt>
                <c:pt idx="11">
                  <c:v>S&amp;P 500 (USA)</c:v>
                </c:pt>
                <c:pt idx="12">
                  <c:v>PFTS Index</c:v>
                </c:pt>
              </c:strCache>
            </c:strRef>
          </c:cat>
          <c:val>
            <c:numRef>
              <c:f>'інд+дох'!$B$28:$B$40</c:f>
              <c:numCache>
                <c:formatCode>0.00%</c:formatCode>
                <c:ptCount val="13"/>
                <c:pt idx="0">
                  <c:v>-6.8854108059263841E-2</c:v>
                </c:pt>
                <c:pt idx="1">
                  <c:v>-5.254832429425671E-2</c:v>
                </c:pt>
                <c:pt idx="2">
                  <c:v>-4.0824596451561335E-2</c:v>
                </c:pt>
                <c:pt idx="3">
                  <c:v>-3.4472687517082545E-2</c:v>
                </c:pt>
                <c:pt idx="4">
                  <c:v>-2.4296251514448586E-2</c:v>
                </c:pt>
                <c:pt idx="5">
                  <c:v>-1.8951971404205903E-2</c:v>
                </c:pt>
                <c:pt idx="6">
                  <c:v>-2.5765448533510149E-4</c:v>
                </c:pt>
                <c:pt idx="7">
                  <c:v>1.0658693469934644E-2</c:v>
                </c:pt>
                <c:pt idx="8">
                  <c:v>1.3808365094538644E-2</c:v>
                </c:pt>
                <c:pt idx="9">
                  <c:v>1.5563847393500696E-2</c:v>
                </c:pt>
                <c:pt idx="10">
                  <c:v>2.1626043322910515E-2</c:v>
                </c:pt>
                <c:pt idx="11">
                  <c:v>3.0263218631604083E-2</c:v>
                </c:pt>
                <c:pt idx="12">
                  <c:v>3.7254130605822278E-2</c:v>
                </c:pt>
              </c:numCache>
            </c:numRef>
          </c:val>
        </c:ser>
        <c:ser>
          <c:idx val="1"/>
          <c:order val="1"/>
          <c:tx>
            <c:strRef>
              <c:f>'інд+дох'!$C$27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'інд+дох'!$A$28:$A$40</c:f>
              <c:strCache>
                <c:ptCount val="13"/>
                <c:pt idx="0">
                  <c:v>RTSI (Russia)</c:v>
                </c:pt>
                <c:pt idx="1">
                  <c:v>SHANGHAI SE COMPOSITE (China)</c:v>
                </c:pt>
                <c:pt idx="2">
                  <c:v>FTSE 100 (Great Britain)</c:v>
                </c:pt>
                <c:pt idx="3">
                  <c:v>DAX (Germany)</c:v>
                </c:pt>
                <c:pt idx="4">
                  <c:v>HANG SENG (Hong Kong)</c:v>
                </c:pt>
                <c:pt idx="5">
                  <c:v>CAC 40 (France)</c:v>
                </c:pt>
                <c:pt idx="6">
                  <c:v>UX Index</c:v>
                </c:pt>
                <c:pt idx="7">
                  <c:v>MICEX (Russia)</c:v>
                </c:pt>
                <c:pt idx="8">
                  <c:v>NIKKEI 225 (Japan)</c:v>
                </c:pt>
                <c:pt idx="9">
                  <c:v>WIG20 (Poland)</c:v>
                </c:pt>
                <c:pt idx="10">
                  <c:v>DJIA (USA)</c:v>
                </c:pt>
                <c:pt idx="11">
                  <c:v>S&amp;P 500 (USA)</c:v>
                </c:pt>
                <c:pt idx="12">
                  <c:v>PFTS Index</c:v>
                </c:pt>
              </c:strCache>
            </c:strRef>
          </c:cat>
          <c:val>
            <c:numRef>
              <c:f>'інд+дох'!$C$28:$C$40</c:f>
              <c:numCache>
                <c:formatCode>0.00%</c:formatCode>
                <c:ptCount val="13"/>
                <c:pt idx="0">
                  <c:v>-5.3827429987093334E-2</c:v>
                </c:pt>
                <c:pt idx="1">
                  <c:v>-0.17595758551414931</c:v>
                </c:pt>
                <c:pt idx="2">
                  <c:v>-3.3215093583705113E-2</c:v>
                </c:pt>
                <c:pt idx="3">
                  <c:v>-4.2854577151863693E-2</c:v>
                </c:pt>
                <c:pt idx="4">
                  <c:v>-6.7869575171754626E-2</c:v>
                </c:pt>
                <c:pt idx="5">
                  <c:v>1.774850542864459E-2</c:v>
                </c:pt>
                <c:pt idx="6">
                  <c:v>0.19561421528348411</c:v>
                </c:pt>
                <c:pt idx="7">
                  <c:v>0.11191426431693019</c:v>
                </c:pt>
                <c:pt idx="8">
                  <c:v>4.4019443934402158E-3</c:v>
                </c:pt>
                <c:pt idx="9">
                  <c:v>-5.0076994648973416E-2</c:v>
                </c:pt>
                <c:pt idx="10">
                  <c:v>5.0389939488381774E-2</c:v>
                </c:pt>
                <c:pt idx="11">
                  <c:v>8.524429516646026E-2</c:v>
                </c:pt>
                <c:pt idx="12">
                  <c:v>0.67377642353837364</c:v>
                </c:pt>
              </c:numCache>
            </c:numRef>
          </c:val>
        </c:ser>
        <c:dLbls>
          <c:showVal val="1"/>
        </c:dLbls>
        <c:gapWidth val="100"/>
        <c:overlap val="-20"/>
        <c:axId val="65494016"/>
        <c:axId val="65532672"/>
      </c:barChart>
      <c:catAx>
        <c:axId val="6549401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32672"/>
        <c:crosses val="autoZero"/>
        <c:lblAlgn val="ctr"/>
        <c:lblOffset val="100"/>
        <c:tickLblSkip val="1"/>
        <c:tickMarkSkip val="1"/>
      </c:catAx>
      <c:valAx>
        <c:axId val="65532672"/>
        <c:scaling>
          <c:orientation val="minMax"/>
          <c:max val="0.7"/>
          <c:min val="-0.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940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/>
              <a:t>Funds' Shares within  the Aggregate NAV of Open-Ended CI</a:t>
            </a:r>
            <a:r>
              <a:rPr lang="ru-RU"/>
              <a:t>тих ІСІ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2226498814392907E-2"/>
                  <c:y val="-0.1194746193763490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7977598047073374E-2"/>
                  <c:y val="-0.10332295119632719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5709638511759787E-2"/>
                  <c:y val="-0.10648774273592913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048788223452585"/>
                  <c:y val="-1.9888240073605137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4499564519216752E-2"/>
                  <c:y val="8.0891421423512369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7029333820161952E-2"/>
                  <c:y val="0.160243631874608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199105116341408E-2"/>
                  <c:y val="0.10146674609594869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729329008317994E-2"/>
                  <c:y val="0.10369455387061847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7525858314807794E-2"/>
                  <c:y val="-4.0370743866241952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8933596200782403E-2"/>
                  <c:y val="-9.7539968475622352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756289554336256E-2"/>
                  <c:y val="-0.12249548632659528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В_ВЧА!$C$23:$C$33</c:f>
              <c:numCache>
                <c:formatCode>#,##0.00</c:formatCode>
                <c:ptCount val="11"/>
                <c:pt idx="0">
                  <c:v>6254084.7098999918</c:v>
                </c:pt>
                <c:pt idx="1">
                  <c:v>30069299.390000001</c:v>
                </c:pt>
                <c:pt idx="2">
                  <c:v>13299455.560000001</c:v>
                </c:pt>
                <c:pt idx="3">
                  <c:v>6616525.5099999998</c:v>
                </c:pt>
                <c:pt idx="4">
                  <c:v>6101104.2199999997</c:v>
                </c:pt>
                <c:pt idx="5">
                  <c:v>5738896.6900000004</c:v>
                </c:pt>
                <c:pt idx="6">
                  <c:v>4982246.1100000003</c:v>
                </c:pt>
                <c:pt idx="7">
                  <c:v>4093389.24</c:v>
                </c:pt>
                <c:pt idx="8">
                  <c:v>3054568.91</c:v>
                </c:pt>
                <c:pt idx="9">
                  <c:v>2498882.15</c:v>
                </c:pt>
                <c:pt idx="10">
                  <c:v>1910765.63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В_ВЧА!$D$23:$D$33</c:f>
              <c:numCache>
                <c:formatCode>0.00%</c:formatCode>
                <c:ptCount val="11"/>
                <c:pt idx="0">
                  <c:v>7.3908561776573692E-2</c:v>
                </c:pt>
                <c:pt idx="1">
                  <c:v>0.35534834826048306</c:v>
                </c:pt>
                <c:pt idx="2">
                  <c:v>0.15716826337434989</c:v>
                </c:pt>
                <c:pt idx="3">
                  <c:v>7.8191759000004094E-2</c:v>
                </c:pt>
                <c:pt idx="4">
                  <c:v>7.2100692437917918E-2</c:v>
                </c:pt>
                <c:pt idx="5">
                  <c:v>6.7820251918049551E-2</c:v>
                </c:pt>
                <c:pt idx="6">
                  <c:v>5.8878422900817615E-2</c:v>
                </c:pt>
                <c:pt idx="7">
                  <c:v>4.8374226693987304E-2</c:v>
                </c:pt>
                <c:pt idx="8">
                  <c:v>3.6097815341095123E-2</c:v>
                </c:pt>
                <c:pt idx="9">
                  <c:v>2.9530905691650858E-2</c:v>
                </c:pt>
                <c:pt idx="10">
                  <c:v>2.2580752605070965E-2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5983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0041526240153901E-3"/>
                  <c:y val="-3.6279359911381018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VSI</c:v>
                </c:pt>
                <c:pt idx="1">
                  <c:v>UNIVER.UA/Volodymyr Velykyi: Fond Zbalansovanyi</c:v>
                </c:pt>
                <c:pt idx="2">
                  <c:v>UNIVER.UA/Taras Shevchenko: Fond Zaoshchadzhen</c:v>
                </c:pt>
                <c:pt idx="3">
                  <c:v>KINTO- Кlasychnyi</c:v>
                </c:pt>
                <c:pt idx="4">
                  <c:v>KINTO-Kaznacheiskyi</c:v>
                </c:pt>
                <c:pt idx="5">
                  <c:v>Nadbannia</c:v>
                </c:pt>
                <c:pt idx="6">
                  <c:v>UNIVER.UA/Myhailo Hrushevskyi: Fond Derzhavnykh Paperiv   </c:v>
                </c:pt>
                <c:pt idx="7">
                  <c:v>UNIVER.UA/Iaroslav Mudryi: Fond Aktsii</c:v>
                </c:pt>
                <c:pt idx="8">
                  <c:v>ОТP Fond Aktsii</c:v>
                </c:pt>
                <c:pt idx="9">
                  <c:v>Bonum Optimum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ВЧА'!$C$56:$C$66</c:f>
              <c:numCache>
                <c:formatCode>#,##0.00</c:formatCode>
                <c:ptCount val="11"/>
                <c:pt idx="0">
                  <c:v>151.63899999999998</c:v>
                </c:pt>
                <c:pt idx="1">
                  <c:v>32.272060000000053</c:v>
                </c:pt>
                <c:pt idx="2">
                  <c:v>40.208250000000007</c:v>
                </c:pt>
                <c:pt idx="3">
                  <c:v>174.26912999999897</c:v>
                </c:pt>
                <c:pt idx="4">
                  <c:v>42.367409999999687</c:v>
                </c:pt>
                <c:pt idx="5">
                  <c:v>25.260340000000781</c:v>
                </c:pt>
                <c:pt idx="6">
                  <c:v>-11.946580000000075</c:v>
                </c:pt>
                <c:pt idx="7">
                  <c:v>55.089649999999445</c:v>
                </c:pt>
                <c:pt idx="8">
                  <c:v>-84.760349999999846</c:v>
                </c:pt>
                <c:pt idx="9">
                  <c:v>-783.79642999999976</c:v>
                </c:pt>
                <c:pt idx="10">
                  <c:v>201.43298000000095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9964734332742797E-3"/>
                  <c:y val="-6.948126013275461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2479073016728932E-3"/>
                  <c:y val="-3.382764482694933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058083364055664E-5"/>
                  <c:y val="3.833108390621236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8592577834776712E-4"/>
                  <c:y val="-2.488640324938763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2917852186467005E-3"/>
                  <c:y val="-3.378787192347860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7826805539686232E-3"/>
                  <c:y val="8.546567111066291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006242896396088E-4"/>
                  <c:y val="3.7502135324484496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8920833853155032E-3"/>
                  <c:y val="6.0890638668354095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6172950631342564E-3"/>
                  <c:y val="-6.3575947837890209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573446733086693E-3"/>
                  <c:y val="5.8838475748846436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6660922481318836E-3"/>
                  <c:y val="-4.9806271712045665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VSI</c:v>
                </c:pt>
                <c:pt idx="1">
                  <c:v>UNIVER.UA/Volodymyr Velykyi: Fond Zbalansovanyi</c:v>
                </c:pt>
                <c:pt idx="2">
                  <c:v>UNIVER.UA/Taras Shevchenko: Fond Zaoshchadzhen</c:v>
                </c:pt>
                <c:pt idx="3">
                  <c:v>KINTO- Кlasychnyi</c:v>
                </c:pt>
                <c:pt idx="4">
                  <c:v>KINTO-Kaznacheiskyi</c:v>
                </c:pt>
                <c:pt idx="5">
                  <c:v>Nadbannia</c:v>
                </c:pt>
                <c:pt idx="6">
                  <c:v>UNIVER.UA/Myhailo Hrushevskyi: Fond Derzhavnykh Paperiv   </c:v>
                </c:pt>
                <c:pt idx="7">
                  <c:v>UNIVER.UA/Iaroslav Mudryi: Fond Aktsii</c:v>
                </c:pt>
                <c:pt idx="8">
                  <c:v>ОТP Fond Aktsii</c:v>
                </c:pt>
                <c:pt idx="9">
                  <c:v>Bonum Optimum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ВЧА'!$E$56:$E$66</c:f>
              <c:numCache>
                <c:formatCode>#,##0.00</c:formatCode>
                <c:ptCount val="11"/>
                <c:pt idx="0">
                  <c:v>94.956362991131044</c:v>
                </c:pt>
                <c:pt idx="1">
                  <c:v>31.544943947442214</c:v>
                </c:pt>
                <c:pt idx="2">
                  <c:v>26.853417761557143</c:v>
                </c:pt>
                <c:pt idx="3">
                  <c:v>13.989648730245264</c:v>
                </c:pt>
                <c:pt idx="4">
                  <c:v>4.1771030391685402</c:v>
                </c:pt>
                <c:pt idx="5">
                  <c:v>-8.9764701147187012</c:v>
                </c:pt>
                <c:pt idx="6">
                  <c:v>-27.213718283582089</c:v>
                </c:pt>
                <c:pt idx="7">
                  <c:v>-28.165265653250341</c:v>
                </c:pt>
                <c:pt idx="8">
                  <c:v>-75.660435166643552</c:v>
                </c:pt>
                <c:pt idx="9">
                  <c:v>-807.83808282596272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65021440"/>
        <c:axId val="65022976"/>
      </c:barChart>
      <c:lineChart>
        <c:grouping val="standard"/>
        <c:ser>
          <c:idx val="2"/>
          <c:order val="2"/>
          <c:tx>
            <c:strRef>
              <c:f>'В_динаміка ВЧА'!$D$55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13743330248384E-2"/>
                  <c:y val="-9.170225436595470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403724895386984E-2"/>
                  <c:y val="-5.92581971515927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58555720647924E-2"/>
                  <c:y val="5.2109314221474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853989505419562E-2"/>
                  <c:y val="4.946403576323489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58414093667223E-2"/>
                  <c:y val="4.453261655188833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83625771485919E-2"/>
                  <c:y val="0.1147677570816077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646165331484E-2"/>
                  <c:y val="9.84406341053629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66315011579618E-2"/>
                  <c:y val="0.1097500781202682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526598056473527E-2"/>
                  <c:y val="0.10396423213264487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63447274782361E-2"/>
                  <c:y val="5.642961289142883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VSI</c:v>
                </c:pt>
                <c:pt idx="1">
                  <c:v>UNIVER.UA/Volodymyr Velykyi: Fond Zbalansovanyi</c:v>
                </c:pt>
                <c:pt idx="2">
                  <c:v>UNIVER.UA/Taras Shevchenko: Fond Zaoshchadzhen</c:v>
                </c:pt>
                <c:pt idx="3">
                  <c:v>KINTO- Кlasychnyi</c:v>
                </c:pt>
                <c:pt idx="4">
                  <c:v>KINTO-Kaznacheiskyi</c:v>
                </c:pt>
                <c:pt idx="5">
                  <c:v>Nadbannia</c:v>
                </c:pt>
                <c:pt idx="6">
                  <c:v>UNIVER.UA/Myhailo Hrushevskyi: Fond Derzhavnykh Paperiv   </c:v>
                </c:pt>
                <c:pt idx="7">
                  <c:v>UNIVER.UA/Iaroslav Mudryi: Fond Aktsii</c:v>
                </c:pt>
                <c:pt idx="8">
                  <c:v>ОТP Fond Aktsii</c:v>
                </c:pt>
                <c:pt idx="9">
                  <c:v>Bonum Optimum</c:v>
                </c:pt>
              </c:strCache>
            </c:strRef>
          </c:cat>
          <c:val>
            <c:numRef>
              <c:f>'В_динаміка ВЧА'!$D$56:$D$65</c:f>
              <c:numCache>
                <c:formatCode>0.00%</c:formatCode>
                <c:ptCount val="10"/>
                <c:pt idx="0">
                  <c:v>8.6201298652388653E-2</c:v>
                </c:pt>
                <c:pt idx="1">
                  <c:v>2.0488772888202989E-2</c:v>
                </c:pt>
                <c:pt idx="2">
                  <c:v>3.6459739255907668E-2</c:v>
                </c:pt>
                <c:pt idx="3">
                  <c:v>5.829367907788127E-3</c:v>
                </c:pt>
                <c:pt idx="4">
                  <c:v>1.7246959405584385E-2</c:v>
                </c:pt>
                <c:pt idx="5">
                  <c:v>4.4210619039485744E-3</c:v>
                </c:pt>
                <c:pt idx="6">
                  <c:v>-1.6659607664509021E-2</c:v>
                </c:pt>
                <c:pt idx="7">
                  <c:v>8.3959747798250123E-3</c:v>
                </c:pt>
                <c:pt idx="8">
                  <c:v>-6.8873832014004446E-2</c:v>
                </c:pt>
                <c:pt idx="9">
                  <c:v>-5.5654505831220287E-2</c:v>
                </c:pt>
              </c:numCache>
            </c:numRef>
          </c:val>
        </c:ser>
        <c:dLbls>
          <c:showVal val="1"/>
        </c:dLbls>
        <c:marker val="1"/>
        <c:axId val="65053440"/>
        <c:axId val="65054976"/>
      </c:lineChart>
      <c:catAx>
        <c:axId val="6502144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22976"/>
        <c:crosses val="autoZero"/>
        <c:lblAlgn val="ctr"/>
        <c:lblOffset val="40"/>
        <c:tickLblSkip val="2"/>
        <c:tickMarkSkip val="1"/>
      </c:catAx>
      <c:valAx>
        <c:axId val="65022976"/>
        <c:scaling>
          <c:orientation val="minMax"/>
          <c:max val="300"/>
          <c:min val="-8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21440"/>
        <c:crosses val="autoZero"/>
        <c:crossBetween val="between"/>
      </c:valAx>
      <c:catAx>
        <c:axId val="65053440"/>
        <c:scaling>
          <c:orientation val="minMax"/>
        </c:scaling>
        <c:delete val="1"/>
        <c:axPos val="b"/>
        <c:tickLblPos val="none"/>
        <c:crossAx val="65054976"/>
        <c:crosses val="autoZero"/>
        <c:lblAlgn val="ctr"/>
        <c:lblOffset val="100"/>
      </c:catAx>
      <c:valAx>
        <c:axId val="6505497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5344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 </a:t>
            </a:r>
            <a:endParaRPr lang="ru-RU" sz="1400"/>
          </a:p>
        </c:rich>
      </c:tx>
      <c:layout>
        <c:manualLayout>
          <c:xMode val="edge"/>
          <c:yMode val="edge"/>
          <c:x val="0.31354198561806806"/>
          <c:y val="6.097567027088719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708361519736247"/>
          <c:y val="9.552855009105661E-2"/>
          <c:w val="0.70520905070907669"/>
          <c:h val="0.8689033013601424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UNIVER.UA/Iaroslav Mudryi: Fond Aktsii</c:v>
                </c:pt>
                <c:pt idx="1">
                  <c:v>UNIVER.UA/Volodymyr Velykyi: Fond Zbalansovanyi</c:v>
                </c:pt>
                <c:pt idx="2">
                  <c:v>ТАSК Resurs</c:v>
                </c:pt>
                <c:pt idx="3">
                  <c:v>ОТP Fond Aktsii</c:v>
                </c:pt>
                <c:pt idx="4">
                  <c:v>Sofiivskyi</c:v>
                </c:pt>
                <c:pt idx="5">
                  <c:v>KINTO- Кlasychnyi</c:v>
                </c:pt>
                <c:pt idx="6">
                  <c:v>KINTO-Ekviti</c:v>
                </c:pt>
                <c:pt idx="7">
                  <c:v>Аltus-Zbalansovanyi</c:v>
                </c:pt>
                <c:pt idx="8">
                  <c:v>OTP-Кlasychnyi</c:v>
                </c:pt>
                <c:pt idx="9">
                  <c:v>UNIVER.UA/Taras Shevchenko: Fond Zaoshchadzhen</c:v>
                </c:pt>
                <c:pt idx="10">
                  <c:v>UNIVER.UA/Myhailo Hrushevskyi: Fond Derzhavnykh Paperiv   </c:v>
                </c:pt>
                <c:pt idx="11">
                  <c:v>KINTO-Kaznacheiskyi</c:v>
                </c:pt>
                <c:pt idx="12">
                  <c:v>Altus – Depozyt</c:v>
                </c:pt>
                <c:pt idx="13">
                  <c:v>Nadbannia</c:v>
                </c:pt>
                <c:pt idx="14">
                  <c:v>VSI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-8.1341652612961779E-3</c:v>
                </c:pt>
                <c:pt idx="1">
                  <c:v>4.7918910613375942E-4</c:v>
                </c:pt>
                <c:pt idx="2">
                  <c:v>1.3671296178816572E-3</c:v>
                </c:pt>
                <c:pt idx="3">
                  <c:v>1.6638789199847626E-3</c:v>
                </c:pt>
                <c:pt idx="4">
                  <c:v>5.097177349167481E-3</c:v>
                </c:pt>
                <c:pt idx="5">
                  <c:v>5.3553963971531005E-3</c:v>
                </c:pt>
                <c:pt idx="6">
                  <c:v>6.0021159703771421E-3</c:v>
                </c:pt>
                <c:pt idx="7">
                  <c:v>9.2693074554661692E-3</c:v>
                </c:pt>
                <c:pt idx="8">
                  <c:v>1.1636997027360207E-2</c:v>
                </c:pt>
                <c:pt idx="9">
                  <c:v>1.1840743074071902E-2</c:v>
                </c:pt>
                <c:pt idx="10">
                  <c:v>1.2703314017104672E-2</c:v>
                </c:pt>
                <c:pt idx="11">
                  <c:v>1.5525576057820345E-2</c:v>
                </c:pt>
                <c:pt idx="12">
                  <c:v>2.0824935801681876E-2</c:v>
                </c:pt>
                <c:pt idx="13">
                  <c:v>2.1454361030821101E-2</c:v>
                </c:pt>
                <c:pt idx="14">
                  <c:v>3.1076000436293771E-2</c:v>
                </c:pt>
                <c:pt idx="15">
                  <c:v>9.7441304666681175E-3</c:v>
                </c:pt>
                <c:pt idx="16">
                  <c:v>-2.5765448533510149E-4</c:v>
                </c:pt>
                <c:pt idx="17">
                  <c:v>3.7254130605822278E-2</c:v>
                </c:pt>
                <c:pt idx="18">
                  <c:v>5.904037988737687E-2</c:v>
                </c:pt>
                <c:pt idx="19">
                  <c:v>6.0559994320748656E-2</c:v>
                </c:pt>
                <c:pt idx="20">
                  <c:v>1.1890410958904111E-2</c:v>
                </c:pt>
                <c:pt idx="21">
                  <c:v>4.197284447311489E-2</c:v>
                </c:pt>
              </c:numCache>
            </c:numRef>
          </c:val>
        </c:ser>
        <c:gapWidth val="60"/>
        <c:axId val="65079168"/>
        <c:axId val="65080704"/>
      </c:barChart>
      <c:catAx>
        <c:axId val="6507916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80704"/>
        <c:crosses val="autoZero"/>
        <c:lblAlgn val="ctr"/>
        <c:lblOffset val="0"/>
        <c:tickLblSkip val="1"/>
        <c:tickMarkSkip val="1"/>
      </c:catAx>
      <c:valAx>
        <c:axId val="65080704"/>
        <c:scaling>
          <c:orientation val="minMax"/>
          <c:max val="7.0000000000000007E-2"/>
          <c:min val="-0.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ВЧА'!$C$33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4.9254059471185146E-4"/>
                  <c:y val="2.112558732731024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ВЧА'!$B$34:$B$36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'І_динаміка ВЧА'!$C$34:$C$36</c:f>
              <c:numCache>
                <c:formatCode>#,##0.00</c:formatCode>
                <c:ptCount val="3"/>
                <c:pt idx="0">
                  <c:v>30.321020000000019</c:v>
                </c:pt>
                <c:pt idx="1">
                  <c:v>-1.9263899999999559</c:v>
                </c:pt>
                <c:pt idx="2">
                  <c:v>-17.221349999999862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ВЧА'!$E$33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14514450337059E-2"/>
                  <c:y val="-7.346944444283501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822956377119286E-3"/>
                  <c:y val="-2.0135972220250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1499928632432815E-3"/>
                  <c:y val="-1.268029166654192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ВЧА'!$B$34:$B$36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'І_динаміка ВЧА'!$E$34:$E$36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5350656"/>
        <c:axId val="65364736"/>
      </c:barChart>
      <c:lineChart>
        <c:grouping val="standard"/>
        <c:ser>
          <c:idx val="2"/>
          <c:order val="2"/>
          <c:tx>
            <c:strRef>
              <c:f>'І_динаміка ВЧА'!$D$33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810747989197734E-3"/>
                  <c:y val="-5.540271787024285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8E-3"/>
                  <c:y val="-5.72078595942188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3543196521426616E-3"/>
                  <c:y val="-2.237134459535736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ВЧА'!$D$34:$D$36</c:f>
              <c:numCache>
                <c:formatCode>0.00%</c:formatCode>
                <c:ptCount val="3"/>
                <c:pt idx="0">
                  <c:v>1.9764529329662855E-2</c:v>
                </c:pt>
                <c:pt idx="1">
                  <c:v>-5.9395027792693254E-3</c:v>
                </c:pt>
                <c:pt idx="2">
                  <c:v>-1.5800075968755309E-2</c:v>
                </c:pt>
              </c:numCache>
            </c:numRef>
          </c:val>
        </c:ser>
        <c:dLbls>
          <c:showVal val="1"/>
        </c:dLbls>
        <c:marker val="1"/>
        <c:axId val="65366272"/>
        <c:axId val="65380352"/>
      </c:lineChart>
      <c:catAx>
        <c:axId val="6535065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64736"/>
        <c:crosses val="autoZero"/>
        <c:lblAlgn val="ctr"/>
        <c:lblOffset val="100"/>
        <c:tickLblSkip val="1"/>
        <c:tickMarkSkip val="1"/>
      </c:catAx>
      <c:valAx>
        <c:axId val="65364736"/>
        <c:scaling>
          <c:orientation val="minMax"/>
          <c:max val="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50656"/>
        <c:crosses val="autoZero"/>
        <c:crossBetween val="between"/>
      </c:valAx>
      <c:catAx>
        <c:axId val="65366272"/>
        <c:scaling>
          <c:orientation val="minMax"/>
        </c:scaling>
        <c:delete val="1"/>
        <c:axPos val="b"/>
        <c:tickLblPos val="none"/>
        <c:crossAx val="65380352"/>
        <c:crosses val="autoZero"/>
        <c:lblAlgn val="ctr"/>
        <c:lblOffset val="100"/>
      </c:catAx>
      <c:valAx>
        <c:axId val="6538035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662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1066025076352846E-2"/>
          <c:y val="0.1230398794669073"/>
          <c:w val="0.9157364945552896"/>
          <c:h val="0.8347411430499984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"Parytet"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-1.5800075968734228E-2</c:v>
                </c:pt>
                <c:pt idx="1">
                  <c:v>-5.9395027792692456E-3</c:v>
                </c:pt>
                <c:pt idx="2">
                  <c:v>1.9764529329716174E-2</c:v>
                </c:pt>
                <c:pt idx="3">
                  <c:v>-6.5834980609576676E-4</c:v>
                </c:pt>
                <c:pt idx="4">
                  <c:v>-2.5765448533510149E-4</c:v>
                </c:pt>
                <c:pt idx="5">
                  <c:v>3.7254130605822278E-2</c:v>
                </c:pt>
                <c:pt idx="6">
                  <c:v>5.904037988737687E-2</c:v>
                </c:pt>
                <c:pt idx="7">
                  <c:v>6.0559994320748656E-2</c:v>
                </c:pt>
                <c:pt idx="8">
                  <c:v>1.1890410958904111E-2</c:v>
                </c:pt>
                <c:pt idx="9">
                  <c:v>4.197284447311489E-2</c:v>
                </c:pt>
              </c:numCache>
            </c:numRef>
          </c:val>
        </c:ser>
        <c:gapWidth val="60"/>
        <c:axId val="65415424"/>
        <c:axId val="65417216"/>
      </c:barChart>
      <c:catAx>
        <c:axId val="654154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17216"/>
        <c:crosses val="autoZero"/>
        <c:lblAlgn val="ctr"/>
        <c:lblOffset val="100"/>
        <c:tickLblSkip val="1"/>
        <c:tickMarkSkip val="1"/>
      </c:catAx>
      <c:valAx>
        <c:axId val="65417216"/>
        <c:scaling>
          <c:orientation val="minMax"/>
          <c:max val="7.0000000000000007E-2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15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u="none" strike="noStrike" baseline="0"/>
              <a:t>Closed-End CII NAV Dynamics over the Mo</a:t>
            </a:r>
            <a:endParaRPr lang="ru-RU" sz="1200"/>
          </a:p>
        </c:rich>
      </c:tx>
      <c:layout>
        <c:manualLayout>
          <c:xMode val="edge"/>
          <c:yMode val="edge"/>
          <c:x val="0.36889614122105641"/>
          <c:y val="6.91747561405570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2674253200568987E-2"/>
          <c:y val="0.32840236686390534"/>
          <c:w val="0.92034139402560455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4124892477508514E-3"/>
                  <c:y val="4.429901927718693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'3_динаміка ВЧА'!$C$36:$C$37</c:f>
              <c:numCache>
                <c:formatCode>#,##0.00</c:formatCode>
                <c:ptCount val="2"/>
                <c:pt idx="0">
                  <c:v>-15.085979999999983</c:v>
                </c:pt>
                <c:pt idx="1">
                  <c:v>-1350.6364700000008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'3_динаміка ВЧА'!$E$36:$E$37</c:f>
              <c:numCache>
                <c:formatCode>#,##0.00</c:formatCode>
                <c:ptCount val="2"/>
                <c:pt idx="0">
                  <c:v>0</c:v>
                </c:pt>
                <c:pt idx="1">
                  <c:v>-1266.218496334802</c:v>
                </c:pt>
              </c:numCache>
            </c:numRef>
          </c:val>
        </c:ser>
        <c:dLbls>
          <c:showVal val="1"/>
        </c:dLbls>
        <c:overlap val="-20"/>
        <c:axId val="64488960"/>
        <c:axId val="64490496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377398749834743E-3"/>
                  <c:y val="-5.43312037863147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1416406012500795E-3"/>
                  <c:y val="2.948546741204293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ВЧА'!$D$36:$D$37</c:f>
              <c:numCache>
                <c:formatCode>0.00%</c:formatCode>
                <c:ptCount val="2"/>
                <c:pt idx="0">
                  <c:v>-1.3980037542466624E-2</c:v>
                </c:pt>
                <c:pt idx="1">
                  <c:v>-0.10377043306124688</c:v>
                </c:pt>
              </c:numCache>
            </c:numRef>
          </c:val>
        </c:ser>
        <c:dLbls>
          <c:showVal val="1"/>
        </c:dLbls>
        <c:marker val="1"/>
        <c:axId val="64516864"/>
        <c:axId val="64518400"/>
      </c:lineChart>
      <c:catAx>
        <c:axId val="6448896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90496"/>
        <c:crosses val="autoZero"/>
        <c:lblAlgn val="ctr"/>
        <c:lblOffset val="100"/>
        <c:tickLblSkip val="1"/>
        <c:tickMarkSkip val="1"/>
      </c:catAx>
      <c:valAx>
        <c:axId val="6449049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88960"/>
        <c:crosses val="autoZero"/>
        <c:crossBetween val="between"/>
      </c:valAx>
      <c:catAx>
        <c:axId val="64516864"/>
        <c:scaling>
          <c:orientation val="minMax"/>
        </c:scaling>
        <c:delete val="1"/>
        <c:axPos val="b"/>
        <c:tickLblPos val="none"/>
        <c:crossAx val="64518400"/>
        <c:crosses val="autoZero"/>
        <c:lblAlgn val="ctr"/>
        <c:lblOffset val="100"/>
      </c:catAx>
      <c:valAx>
        <c:axId val="64518400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1686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705547652916074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998001998001998E-2"/>
          <c:y val="0.17840402851750251"/>
          <c:w val="0.96303696303696307"/>
          <c:h val="0.766824333101545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-1.3980037542446699E-2</c:v>
                </c:pt>
                <c:pt idx="1">
                  <c:v>-7.674646668891949E-3</c:v>
                </c:pt>
                <c:pt idx="2">
                  <c:v>-1.0827342105669324E-2</c:v>
                </c:pt>
                <c:pt idx="3">
                  <c:v>-2.5765448533510149E-4</c:v>
                </c:pt>
                <c:pt idx="4">
                  <c:v>3.7254130605822278E-2</c:v>
                </c:pt>
                <c:pt idx="5">
                  <c:v>5.904037988737687E-2</c:v>
                </c:pt>
                <c:pt idx="6">
                  <c:v>6.0559994320748656E-2</c:v>
                </c:pt>
                <c:pt idx="7">
                  <c:v>1.1890410958904111E-2</c:v>
                </c:pt>
                <c:pt idx="8">
                  <c:v>4.197284447311489E-2</c:v>
                </c:pt>
              </c:numCache>
            </c:numRef>
          </c:val>
        </c:ser>
        <c:gapWidth val="60"/>
        <c:axId val="65121664"/>
        <c:axId val="65131648"/>
      </c:barChart>
      <c:catAx>
        <c:axId val="6512166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31648"/>
        <c:crosses val="autoZero"/>
        <c:lblAlgn val="ctr"/>
        <c:lblOffset val="100"/>
        <c:tickLblSkip val="1"/>
        <c:tickMarkSkip val="1"/>
      </c:catAx>
      <c:valAx>
        <c:axId val="65131648"/>
        <c:scaling>
          <c:orientation val="minMax"/>
          <c:max val="7.0000000000000007E-2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2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11</xdr:col>
      <xdr:colOff>561975</xdr:colOff>
      <xdr:row>46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104775</xdr:rowOff>
    </xdr:from>
    <xdr:to>
      <xdr:col>7</xdr:col>
      <xdr:colOff>38100</xdr:colOff>
      <xdr:row>49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55</xdr:row>
      <xdr:rowOff>95250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42"/>
  <sheetViews>
    <sheetView zoomScale="85" workbookViewId="0">
      <selection activeCell="P57" sqref="P57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14</v>
      </c>
      <c r="B1" s="68"/>
      <c r="C1" s="68"/>
      <c r="D1" s="69"/>
      <c r="E1" s="69"/>
      <c r="F1" s="69"/>
    </row>
    <row r="2" spans="1:14" ht="30.75" thickBot="1">
      <c r="A2" s="25" t="s">
        <v>15</v>
      </c>
      <c r="B2" s="25" t="s">
        <v>16</v>
      </c>
      <c r="C2" s="25" t="s">
        <v>17</v>
      </c>
      <c r="D2" s="25" t="s">
        <v>18</v>
      </c>
      <c r="E2" s="25" t="s">
        <v>19</v>
      </c>
      <c r="F2" s="25" t="s">
        <v>20</v>
      </c>
      <c r="G2" s="2"/>
      <c r="I2" s="1"/>
    </row>
    <row r="3" spans="1:14" ht="14.25">
      <c r="A3" s="82" t="s">
        <v>21</v>
      </c>
      <c r="B3" s="83">
        <v>9.8886847508915965E-2</v>
      </c>
      <c r="C3" s="83">
        <v>3.1460986984060746E-2</v>
      </c>
      <c r="D3" s="83">
        <v>3.4652684903132114E-2</v>
      </c>
      <c r="E3" s="83">
        <v>4.3776981807327732E-2</v>
      </c>
      <c r="F3" s="83">
        <v>8.7194853476545431E-2</v>
      </c>
      <c r="G3" s="56"/>
      <c r="H3" s="56"/>
      <c r="I3" s="2"/>
      <c r="J3" s="2"/>
      <c r="K3" s="2"/>
      <c r="L3" s="2"/>
    </row>
    <row r="4" spans="1:14" ht="14.25">
      <c r="A4" s="82" t="s">
        <v>22</v>
      </c>
      <c r="B4" s="83">
        <v>3.7254130605822278E-2</v>
      </c>
      <c r="C4" s="83">
        <v>-2.5765448533510149E-4</v>
      </c>
      <c r="D4" s="83">
        <v>9.7441304666681175E-3</v>
      </c>
      <c r="E4" s="83">
        <v>-6.5834980609576676E-4</v>
      </c>
      <c r="F4" s="83">
        <v>-1.0827342105669324E-2</v>
      </c>
      <c r="G4" s="56"/>
      <c r="H4" s="56"/>
      <c r="I4" s="2"/>
      <c r="J4" s="2"/>
      <c r="K4" s="2"/>
      <c r="L4" s="2"/>
    </row>
    <row r="5" spans="1:14" ht="15" thickBot="1">
      <c r="A5" s="72" t="s">
        <v>23</v>
      </c>
      <c r="B5" s="74">
        <v>0.67377642353837364</v>
      </c>
      <c r="C5" s="74">
        <v>0.19561421528348411</v>
      </c>
      <c r="D5" s="74">
        <v>5.9116984395096855E-2</v>
      </c>
      <c r="E5" s="74">
        <v>1.325279182492467E-2</v>
      </c>
      <c r="F5" s="74">
        <v>0.16692560321827488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4.25">
      <c r="A21" s="66"/>
      <c r="B21" s="67"/>
      <c r="C21" s="67"/>
      <c r="D21" s="67"/>
      <c r="E21" s="67"/>
      <c r="F21" s="67"/>
    </row>
    <row r="22" spans="1:6" ht="14.25">
      <c r="A22" s="66"/>
      <c r="B22" s="67"/>
      <c r="C22" s="67"/>
      <c r="D22" s="67"/>
      <c r="E22" s="67"/>
      <c r="F22" s="67"/>
    </row>
    <row r="23" spans="1:6" ht="14.25">
      <c r="A23" s="66"/>
      <c r="B23" s="67"/>
      <c r="C23" s="67"/>
      <c r="D23" s="67"/>
      <c r="E23" s="67"/>
      <c r="F23" s="67"/>
    </row>
    <row r="24" spans="1:6" ht="14.25">
      <c r="A24" s="66"/>
      <c r="B24" s="67"/>
      <c r="C24" s="67"/>
      <c r="D24" s="67"/>
      <c r="E24" s="67"/>
      <c r="F24" s="67"/>
    </row>
    <row r="25" spans="1:6" ht="14.25">
      <c r="A25" s="66"/>
      <c r="B25" s="67"/>
      <c r="C25" s="67"/>
      <c r="D25" s="67"/>
      <c r="E25" s="67"/>
      <c r="F25" s="67"/>
    </row>
    <row r="26" spans="1:6" ht="15" thickBot="1">
      <c r="A26" s="66"/>
      <c r="B26" s="67"/>
      <c r="C26" s="67"/>
      <c r="D26" s="67"/>
      <c r="E26" s="67"/>
      <c r="F26" s="67"/>
    </row>
    <row r="27" spans="1:6" ht="15.75" thickBot="1">
      <c r="A27" s="25" t="s">
        <v>24</v>
      </c>
      <c r="B27" s="188" t="s">
        <v>25</v>
      </c>
      <c r="C27" s="189" t="s">
        <v>26</v>
      </c>
      <c r="D27" s="71"/>
      <c r="E27" s="67"/>
      <c r="F27" s="67"/>
    </row>
    <row r="28" spans="1:6" ht="14.25">
      <c r="A28" s="26" t="s">
        <v>27</v>
      </c>
      <c r="B28" s="27">
        <v>-6.8854108059263841E-2</v>
      </c>
      <c r="C28" s="62">
        <v>-5.3827429987093334E-2</v>
      </c>
      <c r="D28" s="71"/>
      <c r="E28" s="67"/>
      <c r="F28" s="67"/>
    </row>
    <row r="29" spans="1:6" ht="28.5">
      <c r="A29" s="26" t="s">
        <v>28</v>
      </c>
      <c r="B29" s="27">
        <v>-5.254832429425671E-2</v>
      </c>
      <c r="C29" s="62">
        <v>-0.17595758551414931</v>
      </c>
      <c r="D29" s="71"/>
      <c r="E29" s="67"/>
      <c r="F29" s="67"/>
    </row>
    <row r="30" spans="1:6" ht="14.25">
      <c r="A30" s="26" t="s">
        <v>29</v>
      </c>
      <c r="B30" s="27">
        <v>-4.0824596451561335E-2</v>
      </c>
      <c r="C30" s="62">
        <v>-3.3215093583705113E-2</v>
      </c>
      <c r="D30" s="71"/>
      <c r="E30" s="67"/>
      <c r="F30" s="67"/>
    </row>
    <row r="31" spans="1:6" ht="14.25">
      <c r="A31" s="52" t="s">
        <v>30</v>
      </c>
      <c r="B31" s="27">
        <v>-3.4472687517082545E-2</v>
      </c>
      <c r="C31" s="62">
        <v>-4.2854577151863693E-2</v>
      </c>
      <c r="D31" s="71"/>
      <c r="E31" s="67"/>
      <c r="F31" s="67"/>
    </row>
    <row r="32" spans="1:6" ht="14.25">
      <c r="A32" s="26" t="s">
        <v>31</v>
      </c>
      <c r="B32" s="27">
        <v>-2.4296251514448586E-2</v>
      </c>
      <c r="C32" s="62">
        <v>-6.7869575171754626E-2</v>
      </c>
      <c r="D32" s="71"/>
      <c r="E32" s="67"/>
      <c r="F32" s="67"/>
    </row>
    <row r="33" spans="1:6" ht="14.25">
      <c r="A33" s="26" t="s">
        <v>32</v>
      </c>
      <c r="B33" s="27">
        <v>-1.8951971404205903E-2</v>
      </c>
      <c r="C33" s="62">
        <v>1.774850542864459E-2</v>
      </c>
      <c r="D33" s="71"/>
      <c r="E33" s="67"/>
      <c r="F33" s="67"/>
    </row>
    <row r="34" spans="1:6" ht="14.25">
      <c r="A34" s="26" t="s">
        <v>17</v>
      </c>
      <c r="B34" s="27">
        <v>-2.5765448533510149E-4</v>
      </c>
      <c r="C34" s="62">
        <v>0.19561421528348411</v>
      </c>
      <c r="D34" s="71"/>
      <c r="E34" s="67"/>
      <c r="F34" s="67"/>
    </row>
    <row r="35" spans="1:6" ht="14.25">
      <c r="A35" s="26" t="s">
        <v>33</v>
      </c>
      <c r="B35" s="27">
        <v>1.0658693469934644E-2</v>
      </c>
      <c r="C35" s="62">
        <v>0.11191426431693019</v>
      </c>
      <c r="D35" s="71"/>
      <c r="E35" s="67"/>
      <c r="F35" s="67"/>
    </row>
    <row r="36" spans="1:6" ht="14.25">
      <c r="A36" s="26" t="s">
        <v>34</v>
      </c>
      <c r="B36" s="27">
        <v>1.3808365094538644E-2</v>
      </c>
      <c r="C36" s="62">
        <v>4.4019443934402158E-3</v>
      </c>
      <c r="D36" s="71"/>
      <c r="E36" s="67"/>
      <c r="F36" s="67"/>
    </row>
    <row r="37" spans="1:6" ht="14.25">
      <c r="A37" s="26" t="s">
        <v>35</v>
      </c>
      <c r="B37" s="27">
        <v>1.5563847393500696E-2</v>
      </c>
      <c r="C37" s="62">
        <v>-5.0076994648973416E-2</v>
      </c>
      <c r="D37" s="71"/>
      <c r="E37" s="67"/>
      <c r="F37" s="67"/>
    </row>
    <row r="38" spans="1:6" ht="14.25">
      <c r="A38" s="26" t="s">
        <v>36</v>
      </c>
      <c r="B38" s="27">
        <v>2.1626043322910515E-2</v>
      </c>
      <c r="C38" s="62">
        <v>5.0389939488381774E-2</v>
      </c>
      <c r="D38" s="71"/>
      <c r="E38" s="67"/>
      <c r="F38" s="67"/>
    </row>
    <row r="39" spans="1:6" ht="14.25">
      <c r="A39" s="26" t="s">
        <v>37</v>
      </c>
      <c r="B39" s="27">
        <v>3.0263218631604083E-2</v>
      </c>
      <c r="C39" s="62">
        <v>8.524429516646026E-2</v>
      </c>
      <c r="D39" s="71"/>
      <c r="E39" s="67"/>
      <c r="F39" s="67"/>
    </row>
    <row r="40" spans="1:6" ht="15" thickBot="1">
      <c r="A40" s="190" t="s">
        <v>16</v>
      </c>
      <c r="B40" s="73">
        <v>3.7254130605822278E-2</v>
      </c>
      <c r="C40" s="74">
        <v>0.67377642353837364</v>
      </c>
      <c r="D40" s="71"/>
      <c r="E40" s="67"/>
      <c r="F40" s="67"/>
    </row>
    <row r="41" spans="1:6" ht="14.25">
      <c r="A41" s="66"/>
      <c r="B41" s="67"/>
      <c r="C41" s="67"/>
      <c r="D41" s="71"/>
      <c r="E41" s="67"/>
      <c r="F41" s="67"/>
    </row>
    <row r="42" spans="1:6" ht="14.25">
      <c r="A42" s="66"/>
      <c r="B42" s="67"/>
      <c r="C42" s="67"/>
      <c r="D42" s="71"/>
      <c r="E42" s="67"/>
      <c r="F42" s="67"/>
    </row>
  </sheetData>
  <autoFilter ref="A27:C27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30" sqref="J30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5" t="s">
        <v>139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1" ht="60.75" thickBot="1">
      <c r="A2" s="25" t="s">
        <v>39</v>
      </c>
      <c r="B2" s="211" t="s">
        <v>78</v>
      </c>
      <c r="C2" s="15" t="s">
        <v>118</v>
      </c>
      <c r="D2" s="43" t="s">
        <v>119</v>
      </c>
      <c r="E2" s="43" t="s">
        <v>41</v>
      </c>
      <c r="F2" s="43" t="s">
        <v>140</v>
      </c>
      <c r="G2" s="43" t="s">
        <v>141</v>
      </c>
      <c r="H2" s="43" t="s">
        <v>142</v>
      </c>
      <c r="I2" s="17" t="s">
        <v>45</v>
      </c>
      <c r="J2" s="18" t="s">
        <v>46</v>
      </c>
    </row>
    <row r="3" spans="1:11" ht="27.75" customHeight="1">
      <c r="A3" s="21">
        <v>1</v>
      </c>
      <c r="B3" s="191" t="s">
        <v>143</v>
      </c>
      <c r="C3" s="212" t="s">
        <v>126</v>
      </c>
      <c r="D3" s="213" t="s">
        <v>145</v>
      </c>
      <c r="E3" s="79">
        <v>11664983.01</v>
      </c>
      <c r="F3" s="80">
        <v>180746</v>
      </c>
      <c r="G3" s="79">
        <v>64.537987064720653</v>
      </c>
      <c r="H3" s="50">
        <v>100</v>
      </c>
      <c r="I3" s="78" t="s">
        <v>66</v>
      </c>
      <c r="J3" s="81" t="s">
        <v>8</v>
      </c>
      <c r="K3" s="46"/>
    </row>
    <row r="4" spans="1:11" ht="28.5">
      <c r="A4" s="21">
        <v>2</v>
      </c>
      <c r="B4" s="191" t="s">
        <v>144</v>
      </c>
      <c r="C4" s="212" t="s">
        <v>126</v>
      </c>
      <c r="D4" s="213" t="s">
        <v>145</v>
      </c>
      <c r="E4" s="79">
        <v>1064022.7101</v>
      </c>
      <c r="F4" s="80">
        <v>648</v>
      </c>
      <c r="G4" s="79">
        <v>1642.0103550925926</v>
      </c>
      <c r="H4" s="50">
        <v>5000</v>
      </c>
      <c r="I4" s="191" t="s">
        <v>124</v>
      </c>
      <c r="J4" s="81" t="s">
        <v>0</v>
      </c>
      <c r="K4" s="47"/>
    </row>
    <row r="5" spans="1:11" ht="15.75" customHeight="1" thickBot="1">
      <c r="A5" s="166" t="s">
        <v>63</v>
      </c>
      <c r="B5" s="167"/>
      <c r="C5" s="106" t="s">
        <v>5</v>
      </c>
      <c r="D5" s="106" t="s">
        <v>5</v>
      </c>
      <c r="E5" s="93">
        <f>SUM(E3:E4)</f>
        <v>12729005.720100001</v>
      </c>
      <c r="F5" s="94">
        <f>SUM(F3:F4)</f>
        <v>181394</v>
      </c>
      <c r="G5" s="106" t="s">
        <v>5</v>
      </c>
      <c r="H5" s="106" t="s">
        <v>5</v>
      </c>
      <c r="I5" s="106" t="s">
        <v>5</v>
      </c>
      <c r="J5" s="106" t="s">
        <v>5</v>
      </c>
    </row>
    <row r="6" spans="1:11" ht="15" thickBot="1">
      <c r="A6" s="183"/>
      <c r="B6" s="183"/>
      <c r="C6" s="183"/>
      <c r="D6" s="183"/>
      <c r="E6" s="183"/>
      <c r="F6" s="183"/>
      <c r="G6" s="183"/>
      <c r="H6" s="183"/>
      <c r="I6" s="159"/>
      <c r="J6" s="159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M39" sqref="M39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s="22" customFormat="1" ht="15.75" customHeight="1" thickBot="1">
      <c r="A2" s="172" t="s">
        <v>39</v>
      </c>
      <c r="B2" s="97"/>
      <c r="C2" s="98"/>
      <c r="D2" s="99"/>
      <c r="E2" s="174" t="s">
        <v>77</v>
      </c>
      <c r="F2" s="174"/>
      <c r="G2" s="174"/>
      <c r="H2" s="174"/>
      <c r="I2" s="174"/>
      <c r="J2" s="174"/>
      <c r="K2" s="174"/>
    </row>
    <row r="3" spans="1:11" s="22" customFormat="1" ht="64.5" thickBot="1">
      <c r="A3" s="173"/>
      <c r="B3" s="195" t="s">
        <v>78</v>
      </c>
      <c r="C3" s="196" t="s">
        <v>79</v>
      </c>
      <c r="D3" s="196" t="s">
        <v>131</v>
      </c>
      <c r="E3" s="17" t="s">
        <v>81</v>
      </c>
      <c r="F3" s="17" t="s">
        <v>82</v>
      </c>
      <c r="G3" s="17" t="s">
        <v>84</v>
      </c>
      <c r="H3" s="17" t="s">
        <v>83</v>
      </c>
      <c r="I3" s="17" t="s">
        <v>85</v>
      </c>
      <c r="J3" s="18" t="s">
        <v>86</v>
      </c>
      <c r="K3" s="197" t="s">
        <v>87</v>
      </c>
    </row>
    <row r="4" spans="1:11" s="22" customFormat="1" collapsed="1">
      <c r="A4" s="21">
        <v>1</v>
      </c>
      <c r="B4" s="191" t="s">
        <v>144</v>
      </c>
      <c r="C4" s="100">
        <v>38945</v>
      </c>
      <c r="D4" s="100">
        <v>39016</v>
      </c>
      <c r="E4" s="95">
        <v>-1.3980037542446699E-2</v>
      </c>
      <c r="F4" s="95">
        <v>5.1906077384973548E-2</v>
      </c>
      <c r="G4" s="95">
        <v>1.7614122819012756E-2</v>
      </c>
      <c r="H4" s="95">
        <v>0.1078511862648508</v>
      </c>
      <c r="I4" s="95">
        <v>7.9261263858819486E-2</v>
      </c>
      <c r="J4" s="101">
        <v>-0.67159792898148285</v>
      </c>
      <c r="K4" s="114">
        <v>-8.9653189043267023E-2</v>
      </c>
    </row>
    <row r="5" spans="1:11" s="22" customFormat="1" collapsed="1">
      <c r="A5" s="21">
        <v>2</v>
      </c>
      <c r="B5" s="26" t="s">
        <v>143</v>
      </c>
      <c r="C5" s="100">
        <v>40555</v>
      </c>
      <c r="D5" s="100">
        <v>40626</v>
      </c>
      <c r="E5" s="95">
        <v>-7.674646668891949E-3</v>
      </c>
      <c r="F5" s="95">
        <v>9.9069238085778277E-2</v>
      </c>
      <c r="G5" s="95">
        <v>9.1820870448115821E-2</v>
      </c>
      <c r="H5" s="95">
        <v>0.5290166201843145</v>
      </c>
      <c r="I5" s="95">
        <v>0.25458994257773027</v>
      </c>
      <c r="J5" s="101">
        <v>-0.35462012935282006</v>
      </c>
      <c r="K5" s="115">
        <v>-5.7132366749901853E-2</v>
      </c>
    </row>
    <row r="6" spans="1:11" s="22" customFormat="1" ht="15.75" collapsed="1" thickBot="1">
      <c r="A6" s="160"/>
      <c r="B6" s="144" t="s">
        <v>91</v>
      </c>
      <c r="C6" s="161" t="s">
        <v>5</v>
      </c>
      <c r="D6" s="161" t="s">
        <v>5</v>
      </c>
      <c r="E6" s="162">
        <f>AVERAGE(E4:E5)</f>
        <v>-1.0827342105669324E-2</v>
      </c>
      <c r="F6" s="162">
        <f>AVERAGE(F4:F5)</f>
        <v>7.5487657735375913E-2</v>
      </c>
      <c r="G6" s="162">
        <f>AVERAGE(G4:G5)</f>
        <v>5.4717496633564289E-2</v>
      </c>
      <c r="H6" s="162">
        <f>AVERAGE(H4:H5)</f>
        <v>0.31843390322458265</v>
      </c>
      <c r="I6" s="162">
        <f>AVERAGE(I4:I5)</f>
        <v>0.16692560321827488</v>
      </c>
      <c r="J6" s="161" t="s">
        <v>5</v>
      </c>
      <c r="K6" s="161" t="s">
        <v>5</v>
      </c>
    </row>
    <row r="7" spans="1:11" s="22" customFormat="1" hidden="1">
      <c r="A7" s="186" t="s">
        <v>10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</row>
    <row r="8" spans="1:11" s="22" customFormat="1" ht="15" hidden="1" thickBot="1">
      <c r="A8" s="185" t="s">
        <v>11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s="22" customFormat="1" ht="15.75" hidden="1" customHeight="1">
      <c r="C9" s="61"/>
      <c r="D9" s="61"/>
    </row>
    <row r="10" spans="1:11" ht="15" thickBot="1">
      <c r="A10" s="184" t="s">
        <v>92</v>
      </c>
      <c r="B10" s="184"/>
      <c r="C10" s="184"/>
      <c r="D10" s="184"/>
      <c r="E10" s="184"/>
      <c r="F10" s="184"/>
      <c r="G10" s="184"/>
      <c r="H10" s="184"/>
      <c r="I10" s="163"/>
      <c r="J10" s="163"/>
      <c r="K10" s="163"/>
    </row>
    <row r="11" spans="1:11">
      <c r="B11" s="28"/>
      <c r="C11" s="102"/>
      <c r="E11" s="102"/>
    </row>
    <row r="12" spans="1:11">
      <c r="E12" s="102"/>
      <c r="F12" s="102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J42" sqref="J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>
      <c r="A1" s="177" t="s">
        <v>147</v>
      </c>
      <c r="B1" s="177"/>
      <c r="C1" s="177"/>
      <c r="D1" s="177"/>
      <c r="E1" s="177"/>
      <c r="F1" s="177"/>
      <c r="G1" s="177"/>
    </row>
    <row r="2" spans="1:8" s="28" customFormat="1" ht="15.75" customHeight="1" thickBot="1">
      <c r="A2" s="187" t="s">
        <v>39</v>
      </c>
      <c r="B2" s="85"/>
      <c r="C2" s="178" t="s">
        <v>96</v>
      </c>
      <c r="D2" s="179"/>
      <c r="E2" s="214" t="s">
        <v>148</v>
      </c>
      <c r="F2" s="214"/>
      <c r="G2" s="86"/>
    </row>
    <row r="3" spans="1:8" s="28" customFormat="1" ht="45.75" thickBot="1">
      <c r="A3" s="173"/>
      <c r="B3" s="215" t="s">
        <v>78</v>
      </c>
      <c r="C3" s="34" t="s">
        <v>98</v>
      </c>
      <c r="D3" s="34" t="s">
        <v>99</v>
      </c>
      <c r="E3" s="34" t="s">
        <v>100</v>
      </c>
      <c r="F3" s="34" t="s">
        <v>99</v>
      </c>
      <c r="G3" s="18" t="s">
        <v>149</v>
      </c>
    </row>
    <row r="4" spans="1:8" s="28" customFormat="1">
      <c r="A4" s="21">
        <v>1</v>
      </c>
      <c r="B4" s="191" t="s">
        <v>144</v>
      </c>
      <c r="C4" s="37">
        <v>-15.085979999999983</v>
      </c>
      <c r="D4" s="95">
        <v>-1.3980037542466624E-2</v>
      </c>
      <c r="E4" s="38">
        <v>0</v>
      </c>
      <c r="F4" s="95">
        <v>0</v>
      </c>
      <c r="G4" s="39">
        <v>0</v>
      </c>
    </row>
    <row r="5" spans="1:8" s="28" customFormat="1">
      <c r="A5" s="21">
        <v>2</v>
      </c>
      <c r="B5" s="36" t="s">
        <v>143</v>
      </c>
      <c r="C5" s="37">
        <v>-1350.6364700000008</v>
      </c>
      <c r="D5" s="95">
        <v>-0.10377043306124688</v>
      </c>
      <c r="E5" s="38">
        <v>-19380</v>
      </c>
      <c r="F5" s="95">
        <v>-9.6838991435395705E-2</v>
      </c>
      <c r="G5" s="39">
        <v>-1266.218496334802</v>
      </c>
    </row>
    <row r="6" spans="1:8" s="28" customFormat="1" ht="15.75" thickBot="1">
      <c r="A6" s="109"/>
      <c r="B6" s="87" t="s">
        <v>4</v>
      </c>
      <c r="C6" s="88">
        <v>-1365.7224500000009</v>
      </c>
      <c r="D6" s="92">
        <v>-9.6895976532359845E-2</v>
      </c>
      <c r="E6" s="89">
        <v>-19380</v>
      </c>
      <c r="F6" s="92">
        <v>-9.6526442666879181E-2</v>
      </c>
      <c r="G6" s="110">
        <v>-1266.218496334802</v>
      </c>
    </row>
    <row r="7" spans="1:8" s="28" customFormat="1" ht="15" customHeight="1" thickBot="1">
      <c r="A7" s="168"/>
      <c r="B7" s="168"/>
      <c r="C7" s="168"/>
      <c r="D7" s="168"/>
      <c r="E7" s="168"/>
      <c r="F7" s="168"/>
      <c r="G7" s="168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76"/>
      <c r="C29" s="76"/>
      <c r="D29" s="77"/>
      <c r="E29" s="76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201" t="s">
        <v>78</v>
      </c>
      <c r="C35" s="201" t="s">
        <v>106</v>
      </c>
      <c r="D35" s="201" t="s">
        <v>107</v>
      </c>
      <c r="E35" s="216" t="s">
        <v>108</v>
      </c>
    </row>
    <row r="36" spans="2:6" s="28" customFormat="1">
      <c r="B36" s="122" t="str">
        <f t="shared" ref="B36:D37" si="0">B4</f>
        <v>ТАSК Universal</v>
      </c>
      <c r="C36" s="123">
        <f t="shared" si="0"/>
        <v>-15.085979999999983</v>
      </c>
      <c r="D36" s="148">
        <f t="shared" si="0"/>
        <v>-1.3980037542466624E-2</v>
      </c>
      <c r="E36" s="124">
        <f>G4</f>
        <v>0</v>
      </c>
    </row>
    <row r="37" spans="2:6">
      <c r="B37" s="36" t="str">
        <f t="shared" si="0"/>
        <v>Іndeks Ukrainskoi Birzhi</v>
      </c>
      <c r="C37" s="37">
        <f t="shared" si="0"/>
        <v>-1350.6364700000008</v>
      </c>
      <c r="D37" s="149">
        <f t="shared" si="0"/>
        <v>-0.10377043306124688</v>
      </c>
      <c r="E37" s="39">
        <f>G5</f>
        <v>-1266.218496334802</v>
      </c>
      <c r="F37" s="19"/>
    </row>
    <row r="38" spans="2:6">
      <c r="B38" s="36"/>
      <c r="C38" s="37"/>
      <c r="D38" s="149"/>
      <c r="E38" s="39"/>
      <c r="F38" s="19"/>
    </row>
    <row r="39" spans="2:6">
      <c r="B39" s="150"/>
      <c r="C39" s="151"/>
      <c r="D39" s="152"/>
      <c r="E39" s="153"/>
      <c r="F39" s="19"/>
    </row>
    <row r="40" spans="2:6">
      <c r="B40" s="28"/>
      <c r="C40" s="154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Q48" sqref="Q48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78</v>
      </c>
      <c r="B1" s="64" t="s">
        <v>109</v>
      </c>
      <c r="C1" s="10"/>
      <c r="D1" s="10"/>
    </row>
    <row r="2" spans="1:4" ht="14.25">
      <c r="A2" s="191" t="s">
        <v>144</v>
      </c>
      <c r="B2" s="132">
        <v>-1.3980037542446699E-2</v>
      </c>
      <c r="C2" s="10"/>
      <c r="D2" s="10"/>
    </row>
    <row r="3" spans="1:4" ht="14.25">
      <c r="A3" s="140" t="s">
        <v>143</v>
      </c>
      <c r="B3" s="133">
        <v>-7.674646668891949E-3</v>
      </c>
      <c r="C3" s="10"/>
      <c r="D3" s="10"/>
    </row>
    <row r="4" spans="1:4" ht="14.25">
      <c r="A4" s="26" t="s">
        <v>112</v>
      </c>
      <c r="B4" s="133">
        <v>-1.0827342105669324E-2</v>
      </c>
      <c r="C4" s="10"/>
      <c r="D4" s="10"/>
    </row>
    <row r="5" spans="1:4" ht="14.25">
      <c r="A5" s="140" t="s">
        <v>17</v>
      </c>
      <c r="B5" s="133">
        <v>-2.5765448533510149E-4</v>
      </c>
      <c r="C5" s="10"/>
      <c r="D5" s="10"/>
    </row>
    <row r="6" spans="1:4" ht="14.25">
      <c r="A6" s="140" t="s">
        <v>16</v>
      </c>
      <c r="B6" s="133">
        <v>3.7254130605822278E-2</v>
      </c>
      <c r="C6" s="10"/>
      <c r="D6" s="10"/>
    </row>
    <row r="7" spans="1:4" ht="14.25">
      <c r="A7" s="140" t="s">
        <v>113</v>
      </c>
      <c r="B7" s="133">
        <v>5.904037988737687E-2</v>
      </c>
      <c r="C7" s="10"/>
      <c r="D7" s="10"/>
    </row>
    <row r="8" spans="1:4" ht="14.25">
      <c r="A8" s="140" t="s">
        <v>114</v>
      </c>
      <c r="B8" s="133">
        <v>6.0559994320748656E-2</v>
      </c>
      <c r="C8" s="10"/>
      <c r="D8" s="10"/>
    </row>
    <row r="9" spans="1:4" ht="14.25">
      <c r="A9" s="140" t="s">
        <v>115</v>
      </c>
      <c r="B9" s="133">
        <v>1.1890410958904111E-2</v>
      </c>
      <c r="C9" s="10"/>
      <c r="D9" s="10"/>
    </row>
    <row r="10" spans="1:4" ht="15" thickBot="1">
      <c r="A10" s="209" t="s">
        <v>116</v>
      </c>
      <c r="B10" s="134">
        <v>4.197284447311489E-2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3"/>
  <sheetViews>
    <sheetView zoomScale="80" zoomScaleNormal="40" workbookViewId="0">
      <selection activeCell="H42" sqref="H42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5" t="s">
        <v>38</v>
      </c>
      <c r="B1" s="165"/>
      <c r="C1" s="165"/>
      <c r="D1" s="165"/>
      <c r="E1" s="165"/>
      <c r="F1" s="165"/>
      <c r="G1" s="165"/>
      <c r="H1" s="165"/>
      <c r="I1" s="13"/>
    </row>
    <row r="2" spans="1:9" ht="45.75" thickBot="1">
      <c r="A2" s="15" t="s">
        <v>39</v>
      </c>
      <c r="B2" s="16" t="s">
        <v>40</v>
      </c>
      <c r="C2" s="17" t="s">
        <v>41</v>
      </c>
      <c r="D2" s="17" t="s">
        <v>42</v>
      </c>
      <c r="E2" s="17" t="s">
        <v>43</v>
      </c>
      <c r="F2" s="17" t="s">
        <v>44</v>
      </c>
      <c r="G2" s="17" t="s">
        <v>45</v>
      </c>
      <c r="H2" s="18" t="s">
        <v>46</v>
      </c>
      <c r="I2" s="19"/>
    </row>
    <row r="3" spans="1:9">
      <c r="A3" s="21">
        <v>1</v>
      </c>
      <c r="B3" s="78" t="s">
        <v>47</v>
      </c>
      <c r="C3" s="79">
        <v>30069299.390000001</v>
      </c>
      <c r="D3" s="80">
        <v>48809</v>
      </c>
      <c r="E3" s="79">
        <v>616.06055010346449</v>
      </c>
      <c r="F3" s="80">
        <v>100</v>
      </c>
      <c r="G3" s="192" t="s">
        <v>66</v>
      </c>
      <c r="H3" s="81" t="s">
        <v>8</v>
      </c>
      <c r="I3" s="19"/>
    </row>
    <row r="4" spans="1:9">
      <c r="A4" s="21">
        <v>2</v>
      </c>
      <c r="B4" s="78" t="s">
        <v>48</v>
      </c>
      <c r="C4" s="79">
        <v>13299455.560000001</v>
      </c>
      <c r="D4" s="80">
        <v>9916319</v>
      </c>
      <c r="E4" s="79">
        <v>1.3411685888685105</v>
      </c>
      <c r="F4" s="80">
        <v>1</v>
      </c>
      <c r="G4" s="78" t="s">
        <v>67</v>
      </c>
      <c r="H4" s="81" t="s">
        <v>3</v>
      </c>
      <c r="I4" s="19"/>
    </row>
    <row r="5" spans="1:9" ht="14.25" customHeight="1">
      <c r="A5" s="21">
        <v>3</v>
      </c>
      <c r="B5" s="78" t="s">
        <v>49</v>
      </c>
      <c r="C5" s="79">
        <v>6616525.5099999998</v>
      </c>
      <c r="D5" s="80">
        <v>2107</v>
      </c>
      <c r="E5" s="79">
        <v>3140.258903654485</v>
      </c>
      <c r="F5" s="80">
        <v>1000</v>
      </c>
      <c r="G5" s="193" t="s">
        <v>68</v>
      </c>
      <c r="H5" s="81" t="s">
        <v>1</v>
      </c>
      <c r="I5" s="19"/>
    </row>
    <row r="6" spans="1:9" ht="17.25" customHeight="1">
      <c r="A6" s="21">
        <v>4</v>
      </c>
      <c r="B6" s="78" t="s">
        <v>50</v>
      </c>
      <c r="C6" s="79">
        <v>6101104.2199999997</v>
      </c>
      <c r="D6" s="80">
        <v>3637</v>
      </c>
      <c r="E6" s="79">
        <v>1677.5100962331592</v>
      </c>
      <c r="F6" s="80">
        <v>1000</v>
      </c>
      <c r="G6" s="78" t="s">
        <v>69</v>
      </c>
      <c r="H6" s="81" t="s">
        <v>9</v>
      </c>
      <c r="I6" s="19"/>
    </row>
    <row r="7" spans="1:9" ht="14.25" customHeight="1">
      <c r="A7" s="21">
        <v>5</v>
      </c>
      <c r="B7" s="78" t="s">
        <v>51</v>
      </c>
      <c r="C7" s="79">
        <v>5738896.6900000004</v>
      </c>
      <c r="D7" s="80">
        <v>4447</v>
      </c>
      <c r="E7" s="79">
        <v>1290.5097121655049</v>
      </c>
      <c r="F7" s="80">
        <v>1000</v>
      </c>
      <c r="G7" s="192" t="s">
        <v>66</v>
      </c>
      <c r="H7" s="81" t="s">
        <v>8</v>
      </c>
      <c r="I7" s="19"/>
    </row>
    <row r="8" spans="1:9">
      <c r="A8" s="21">
        <v>6</v>
      </c>
      <c r="B8" s="78" t="s">
        <v>52</v>
      </c>
      <c r="C8" s="79">
        <v>4982246.1100000003</v>
      </c>
      <c r="D8" s="80">
        <v>1534</v>
      </c>
      <c r="E8" s="79">
        <v>3247.8788200782269</v>
      </c>
      <c r="F8" s="80">
        <v>1000</v>
      </c>
      <c r="G8" s="78" t="s">
        <v>67</v>
      </c>
      <c r="H8" s="81" t="s">
        <v>3</v>
      </c>
      <c r="I8" s="19"/>
    </row>
    <row r="9" spans="1:9">
      <c r="A9" s="21">
        <v>7</v>
      </c>
      <c r="B9" s="191" t="s">
        <v>53</v>
      </c>
      <c r="C9" s="79">
        <v>4093389.24</v>
      </c>
      <c r="D9" s="80">
        <v>1256</v>
      </c>
      <c r="E9" s="79">
        <v>3259.0678662420382</v>
      </c>
      <c r="F9" s="80">
        <v>1000</v>
      </c>
      <c r="G9" s="194" t="s">
        <v>70</v>
      </c>
      <c r="H9" s="81" t="s">
        <v>6</v>
      </c>
      <c r="I9" s="19"/>
    </row>
    <row r="10" spans="1:9">
      <c r="A10" s="21">
        <v>8</v>
      </c>
      <c r="B10" s="191" t="s">
        <v>54</v>
      </c>
      <c r="C10" s="79">
        <v>3054568.91</v>
      </c>
      <c r="D10" s="80">
        <v>678</v>
      </c>
      <c r="E10" s="79">
        <v>4505.2638790560477</v>
      </c>
      <c r="F10" s="80">
        <v>1000</v>
      </c>
      <c r="G10" s="194" t="s">
        <v>71</v>
      </c>
      <c r="H10" s="81" t="s">
        <v>6</v>
      </c>
      <c r="I10" s="19"/>
    </row>
    <row r="11" spans="1:9">
      <c r="A11" s="21">
        <v>9</v>
      </c>
      <c r="B11" s="78" t="s">
        <v>55</v>
      </c>
      <c r="C11" s="79">
        <v>2498882.15</v>
      </c>
      <c r="D11" s="80">
        <v>11228</v>
      </c>
      <c r="E11" s="79">
        <v>222.55808247239045</v>
      </c>
      <c r="F11" s="80">
        <v>100</v>
      </c>
      <c r="G11" s="192" t="s">
        <v>66</v>
      </c>
      <c r="H11" s="81" t="s">
        <v>8</v>
      </c>
      <c r="I11" s="19"/>
    </row>
    <row r="12" spans="1:9">
      <c r="A12" s="21">
        <v>10</v>
      </c>
      <c r="B12" s="78" t="s">
        <v>56</v>
      </c>
      <c r="C12" s="79">
        <v>1910765.63</v>
      </c>
      <c r="D12" s="80">
        <v>1399</v>
      </c>
      <c r="E12" s="79">
        <v>1365.8081701215153</v>
      </c>
      <c r="F12" s="80">
        <v>1000</v>
      </c>
      <c r="G12" s="78" t="s">
        <v>72</v>
      </c>
      <c r="H12" s="81" t="s">
        <v>7</v>
      </c>
      <c r="I12" s="19"/>
    </row>
    <row r="13" spans="1:9">
      <c r="A13" s="21">
        <v>11</v>
      </c>
      <c r="B13" s="191" t="s">
        <v>57</v>
      </c>
      <c r="C13" s="79">
        <v>1607381.52</v>
      </c>
      <c r="D13" s="80">
        <v>612</v>
      </c>
      <c r="E13" s="79">
        <v>2626.4403921568628</v>
      </c>
      <c r="F13" s="80">
        <v>1000</v>
      </c>
      <c r="G13" s="193" t="s">
        <v>68</v>
      </c>
      <c r="H13" s="81" t="s">
        <v>1</v>
      </c>
      <c r="I13" s="19"/>
    </row>
    <row r="14" spans="1:9">
      <c r="A14" s="21">
        <v>12</v>
      </c>
      <c r="B14" s="78" t="s">
        <v>58</v>
      </c>
      <c r="C14" s="79">
        <v>1187727.0900000001</v>
      </c>
      <c r="D14" s="80">
        <v>955</v>
      </c>
      <c r="E14" s="79">
        <v>1243.6932879581152</v>
      </c>
      <c r="F14" s="80">
        <v>1000</v>
      </c>
      <c r="G14" s="78" t="s">
        <v>73</v>
      </c>
      <c r="H14" s="81" t="s">
        <v>0</v>
      </c>
      <c r="I14" s="19"/>
    </row>
    <row r="15" spans="1:9">
      <c r="A15" s="21">
        <v>13</v>
      </c>
      <c r="B15" s="191" t="s">
        <v>59</v>
      </c>
      <c r="C15" s="79">
        <v>1145900.81</v>
      </c>
      <c r="D15" s="80">
        <v>1441</v>
      </c>
      <c r="E15" s="79">
        <v>795.21222068008331</v>
      </c>
      <c r="F15" s="80">
        <v>1000</v>
      </c>
      <c r="G15" s="193" t="s">
        <v>68</v>
      </c>
      <c r="H15" s="81" t="s">
        <v>1</v>
      </c>
      <c r="I15" s="19"/>
    </row>
    <row r="16" spans="1:9">
      <c r="A16" s="21">
        <v>14</v>
      </c>
      <c r="B16" s="191" t="s">
        <v>60</v>
      </c>
      <c r="C16" s="79">
        <v>1143020.58</v>
      </c>
      <c r="D16" s="80">
        <v>421</v>
      </c>
      <c r="E16" s="79">
        <v>2715.0132541567696</v>
      </c>
      <c r="F16" s="80">
        <v>1000</v>
      </c>
      <c r="G16" s="193" t="s">
        <v>68</v>
      </c>
      <c r="H16" s="81" t="s">
        <v>1</v>
      </c>
      <c r="I16" s="19"/>
    </row>
    <row r="17" spans="1:9">
      <c r="A17" s="21">
        <v>15</v>
      </c>
      <c r="B17" s="78" t="s">
        <v>61</v>
      </c>
      <c r="C17" s="79">
        <v>705151.94</v>
      </c>
      <c r="D17" s="80">
        <v>6837</v>
      </c>
      <c r="E17" s="79">
        <v>103.13762468919116</v>
      </c>
      <c r="F17" s="80">
        <v>100</v>
      </c>
      <c r="G17" s="78" t="s">
        <v>74</v>
      </c>
      <c r="H17" s="81" t="s">
        <v>12</v>
      </c>
      <c r="I17" s="19"/>
    </row>
    <row r="18" spans="1:9">
      <c r="A18" s="21">
        <v>16</v>
      </c>
      <c r="B18" s="78" t="s">
        <v>62</v>
      </c>
      <c r="C18" s="79">
        <v>464902.76990000001</v>
      </c>
      <c r="D18" s="80">
        <v>8850</v>
      </c>
      <c r="E18" s="79">
        <v>52.531386429378536</v>
      </c>
      <c r="F18" s="80">
        <v>100</v>
      </c>
      <c r="G18" s="78" t="s">
        <v>75</v>
      </c>
      <c r="H18" s="81" t="s">
        <v>13</v>
      </c>
      <c r="I18" s="19"/>
    </row>
    <row r="19" spans="1:9" ht="15" customHeight="1" thickBot="1">
      <c r="A19" s="166" t="s">
        <v>63</v>
      </c>
      <c r="B19" s="167"/>
      <c r="C19" s="93">
        <f>SUM(C3:C18)</f>
        <v>84619218.119899988</v>
      </c>
      <c r="D19" s="94">
        <f>SUM(D3:D18)</f>
        <v>10010530</v>
      </c>
      <c r="E19" s="54" t="s">
        <v>5</v>
      </c>
      <c r="F19" s="54" t="s">
        <v>5</v>
      </c>
      <c r="G19" s="54" t="s">
        <v>5</v>
      </c>
      <c r="H19" s="54" t="s">
        <v>5</v>
      </c>
    </row>
    <row r="20" spans="1:9" ht="15" customHeight="1">
      <c r="A20" s="169" t="s">
        <v>64</v>
      </c>
      <c r="B20" s="169"/>
      <c r="C20" s="169"/>
      <c r="D20" s="169"/>
      <c r="E20" s="169"/>
      <c r="F20" s="169"/>
      <c r="G20" s="169"/>
      <c r="H20" s="169"/>
    </row>
    <row r="21" spans="1:9" ht="15" customHeight="1" thickBot="1">
      <c r="A21" s="168"/>
      <c r="B21" s="168"/>
      <c r="C21" s="168"/>
      <c r="D21" s="168"/>
      <c r="E21" s="168"/>
      <c r="F21" s="168"/>
      <c r="G21" s="168"/>
      <c r="H21" s="168"/>
    </row>
    <row r="23" spans="1:9">
      <c r="B23" s="20" t="s">
        <v>65</v>
      </c>
      <c r="C23" s="23">
        <f>C19-SUM(C3:C12)</f>
        <v>6254084.7098999918</v>
      </c>
      <c r="D23" s="121">
        <f>C23/$C$19</f>
        <v>7.3908561776573692E-2</v>
      </c>
    </row>
    <row r="24" spans="1:9">
      <c r="B24" s="78" t="str">
        <f>B3</f>
        <v>КІNТО-Klasychnyi</v>
      </c>
      <c r="C24" s="79">
        <f>C3</f>
        <v>30069299.390000001</v>
      </c>
      <c r="D24" s="121">
        <f>C24/$C$19</f>
        <v>0.35534834826048306</v>
      </c>
      <c r="H24" s="19"/>
    </row>
    <row r="25" spans="1:9">
      <c r="B25" s="78" t="str">
        <f>B4</f>
        <v>ОТP Fond Aktsii</v>
      </c>
      <c r="C25" s="79">
        <f>C4</f>
        <v>13299455.560000001</v>
      </c>
      <c r="D25" s="121">
        <f t="shared" ref="D25:D33" si="0">C25/$C$19</f>
        <v>0.15716826337434989</v>
      </c>
      <c r="H25" s="19"/>
    </row>
    <row r="26" spans="1:9">
      <c r="B26" s="78" t="str">
        <f t="shared" ref="B26:C33" si="1">B5</f>
        <v>UNIVER.UA/Myhailo Hrushevskyi: Fond Derzhavnykh Paperiv</v>
      </c>
      <c r="C26" s="79">
        <f t="shared" si="1"/>
        <v>6616525.5099999998</v>
      </c>
      <c r="D26" s="121">
        <f t="shared" si="0"/>
        <v>7.8191759000004094E-2</v>
      </c>
      <c r="H26" s="19"/>
    </row>
    <row r="27" spans="1:9">
      <c r="B27" s="78" t="str">
        <f t="shared" si="1"/>
        <v>Sofiivskyi</v>
      </c>
      <c r="C27" s="79">
        <f t="shared" si="1"/>
        <v>6101104.2199999997</v>
      </c>
      <c r="D27" s="121">
        <f t="shared" si="0"/>
        <v>7.2100692437917918E-2</v>
      </c>
      <c r="H27" s="19"/>
    </row>
    <row r="28" spans="1:9">
      <c r="B28" s="78" t="str">
        <f t="shared" si="1"/>
        <v>KINTO-Ekviti</v>
      </c>
      <c r="C28" s="79">
        <f t="shared" si="1"/>
        <v>5738896.6900000004</v>
      </c>
      <c r="D28" s="121">
        <f t="shared" si="0"/>
        <v>6.7820251918049551E-2</v>
      </c>
      <c r="H28" s="19"/>
    </row>
    <row r="29" spans="1:9">
      <c r="B29" s="78" t="str">
        <f t="shared" si="1"/>
        <v>ОТP Klasychnyi</v>
      </c>
      <c r="C29" s="79">
        <f t="shared" si="1"/>
        <v>4982246.1100000003</v>
      </c>
      <c r="D29" s="121">
        <f t="shared" si="0"/>
        <v>5.8878422900817615E-2</v>
      </c>
      <c r="H29" s="19"/>
    </row>
    <row r="30" spans="1:9">
      <c r="B30" s="78" t="str">
        <f t="shared" si="1"/>
        <v>Altus – Depozyt</v>
      </c>
      <c r="C30" s="79">
        <f t="shared" si="1"/>
        <v>4093389.24</v>
      </c>
      <c r="D30" s="121">
        <f t="shared" si="0"/>
        <v>4.8374226693987304E-2</v>
      </c>
      <c r="H30" s="19"/>
    </row>
    <row r="31" spans="1:9">
      <c r="B31" s="78" t="str">
        <f t="shared" si="1"/>
        <v>Altus – Zbalansovanyi</v>
      </c>
      <c r="C31" s="79">
        <f t="shared" si="1"/>
        <v>3054568.91</v>
      </c>
      <c r="D31" s="121">
        <f t="shared" si="0"/>
        <v>3.6097815341095123E-2</v>
      </c>
      <c r="H31" s="19"/>
    </row>
    <row r="32" spans="1:9">
      <c r="B32" s="78" t="str">
        <f t="shared" si="1"/>
        <v>KINTO-Kaznacheiskyi</v>
      </c>
      <c r="C32" s="79">
        <f t="shared" si="1"/>
        <v>2498882.15</v>
      </c>
      <c r="D32" s="121">
        <f t="shared" si="0"/>
        <v>2.9530905691650858E-2</v>
      </c>
    </row>
    <row r="33" spans="2:4">
      <c r="B33" s="78" t="str">
        <f t="shared" si="1"/>
        <v>VSI</v>
      </c>
      <c r="C33" s="79">
        <f t="shared" si="1"/>
        <v>1910765.63</v>
      </c>
      <c r="D33" s="121">
        <f t="shared" si="0"/>
        <v>2.2580752605070965E-2</v>
      </c>
    </row>
  </sheetData>
  <mergeCells count="4">
    <mergeCell ref="A1:H1"/>
    <mergeCell ref="A19:B19"/>
    <mergeCell ref="A21:H21"/>
    <mergeCell ref="A20:H20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1"/>
  <sheetViews>
    <sheetView zoomScale="80" workbookViewId="0">
      <selection sqref="A1:I1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71" t="s">
        <v>76</v>
      </c>
      <c r="B1" s="171"/>
      <c r="C1" s="171"/>
      <c r="D1" s="171"/>
      <c r="E1" s="171"/>
      <c r="F1" s="171"/>
      <c r="G1" s="171"/>
      <c r="H1" s="171"/>
      <c r="I1" s="171"/>
      <c r="J1" s="96"/>
    </row>
    <row r="2" spans="1:11" s="20" customFormat="1" ht="15.75" customHeight="1" thickBot="1">
      <c r="A2" s="172" t="s">
        <v>39</v>
      </c>
      <c r="B2" s="97"/>
      <c r="C2" s="98"/>
      <c r="D2" s="99"/>
      <c r="E2" s="174" t="s">
        <v>77</v>
      </c>
      <c r="F2" s="174"/>
      <c r="G2" s="174"/>
      <c r="H2" s="174"/>
      <c r="I2" s="174"/>
      <c r="J2" s="174"/>
      <c r="K2" s="174"/>
    </row>
    <row r="3" spans="1:11" s="22" customFormat="1" ht="68.25" customHeight="1" thickBot="1">
      <c r="A3" s="173"/>
      <c r="B3" s="195" t="s">
        <v>78</v>
      </c>
      <c r="C3" s="196" t="s">
        <v>79</v>
      </c>
      <c r="D3" s="196" t="s">
        <v>80</v>
      </c>
      <c r="E3" s="17" t="s">
        <v>81</v>
      </c>
      <c r="F3" s="17" t="s">
        <v>82</v>
      </c>
      <c r="G3" s="17" t="s">
        <v>84</v>
      </c>
      <c r="H3" s="17" t="s">
        <v>83</v>
      </c>
      <c r="I3" s="17" t="s">
        <v>85</v>
      </c>
      <c r="J3" s="18" t="s">
        <v>86</v>
      </c>
      <c r="K3" s="197" t="s">
        <v>87</v>
      </c>
    </row>
    <row r="4" spans="1:11" s="20" customFormat="1" collapsed="1">
      <c r="A4" s="21">
        <v>1</v>
      </c>
      <c r="B4" s="191" t="s">
        <v>88</v>
      </c>
      <c r="C4" s="141">
        <v>38118</v>
      </c>
      <c r="D4" s="141">
        <v>38182</v>
      </c>
      <c r="E4" s="142">
        <v>5.3553963971531005E-3</v>
      </c>
      <c r="F4" s="142">
        <v>3.1515831132854721E-2</v>
      </c>
      <c r="G4" s="142">
        <v>7.0482361285006956E-2</v>
      </c>
      <c r="H4" s="142">
        <v>0.23215444206200364</v>
      </c>
      <c r="I4" s="142">
        <v>0.13945616212536494</v>
      </c>
      <c r="J4" s="143">
        <v>5.1606055010350875</v>
      </c>
      <c r="K4" s="114">
        <v>0.13721956034791205</v>
      </c>
    </row>
    <row r="5" spans="1:11" s="20" customFormat="1" collapsed="1">
      <c r="A5" s="21">
        <v>2</v>
      </c>
      <c r="B5" s="140" t="s">
        <v>54</v>
      </c>
      <c r="C5" s="141">
        <v>38828</v>
      </c>
      <c r="D5" s="141">
        <v>39028</v>
      </c>
      <c r="E5" s="142">
        <v>9.2693074554661692E-3</v>
      </c>
      <c r="F5" s="142">
        <v>1.6999169185915042E-2</v>
      </c>
      <c r="G5" s="142">
        <v>4.2313577452221418E-2</v>
      </c>
      <c r="H5" s="142">
        <v>9.9523906903431048E-2</v>
      </c>
      <c r="I5" s="142">
        <v>5.440323312579376E-2</v>
      </c>
      <c r="J5" s="143">
        <v>3.5052638790560504</v>
      </c>
      <c r="K5" s="115">
        <v>0.1357880846305386</v>
      </c>
    </row>
    <row r="6" spans="1:11" s="20" customFormat="1" collapsed="1">
      <c r="A6" s="21">
        <v>3</v>
      </c>
      <c r="B6" s="140" t="s">
        <v>57</v>
      </c>
      <c r="C6" s="141">
        <v>38919</v>
      </c>
      <c r="D6" s="141">
        <v>39092</v>
      </c>
      <c r="E6" s="142">
        <v>4.7918910613375942E-4</v>
      </c>
      <c r="F6" s="142">
        <v>2.1769725119695771E-2</v>
      </c>
      <c r="G6" s="142">
        <v>5.8526310765540934E-2</v>
      </c>
      <c r="H6" s="142">
        <v>0.26703520090723099</v>
      </c>
      <c r="I6" s="142">
        <v>0.11316898474715487</v>
      </c>
      <c r="J6" s="143">
        <v>1.6264403921569404</v>
      </c>
      <c r="K6" s="115">
        <v>8.6445134712157756E-2</v>
      </c>
    </row>
    <row r="7" spans="1:11" s="20" customFormat="1" collapsed="1">
      <c r="A7" s="21">
        <v>4</v>
      </c>
      <c r="B7" s="140" t="s">
        <v>59</v>
      </c>
      <c r="C7" s="141">
        <v>38919</v>
      </c>
      <c r="D7" s="141">
        <v>39092</v>
      </c>
      <c r="E7" s="142">
        <v>-8.1341652612961779E-3</v>
      </c>
      <c r="F7" s="142">
        <v>1.5548518403636136E-2</v>
      </c>
      <c r="G7" s="142">
        <v>8.6640076626712359E-2</v>
      </c>
      <c r="H7" s="142">
        <v>0.32073267684150331</v>
      </c>
      <c r="I7" s="142">
        <v>0.14153877692449934</v>
      </c>
      <c r="J7" s="143">
        <v>-0.20478777931992509</v>
      </c>
      <c r="K7" s="115">
        <v>-1.948270074071301E-2</v>
      </c>
    </row>
    <row r="8" spans="1:11" s="20" customFormat="1" collapsed="1">
      <c r="A8" s="21">
        <v>5</v>
      </c>
      <c r="B8" s="140" t="s">
        <v>62</v>
      </c>
      <c r="C8" s="141">
        <v>38968</v>
      </c>
      <c r="D8" s="141">
        <v>39140</v>
      </c>
      <c r="E8" s="142" t="s">
        <v>93</v>
      </c>
      <c r="F8" s="142" t="s">
        <v>93</v>
      </c>
      <c r="G8" s="142">
        <v>-0.34872451072940502</v>
      </c>
      <c r="H8" s="142">
        <v>-0.34846599978354376</v>
      </c>
      <c r="I8" s="142">
        <v>-0.34969834944517242</v>
      </c>
      <c r="J8" s="143">
        <v>-0.47468613570621521</v>
      </c>
      <c r="K8" s="115">
        <v>-5.4371810009923305E-2</v>
      </c>
    </row>
    <row r="9" spans="1:11" s="20" customFormat="1" collapsed="1">
      <c r="A9" s="21">
        <v>6</v>
      </c>
      <c r="B9" s="140" t="s">
        <v>52</v>
      </c>
      <c r="C9" s="141">
        <v>39413</v>
      </c>
      <c r="D9" s="141">
        <v>39589</v>
      </c>
      <c r="E9" s="142">
        <v>1.1636997027360207E-2</v>
      </c>
      <c r="F9" s="142">
        <v>2.3580840551034488E-2</v>
      </c>
      <c r="G9" s="142">
        <v>6.8138166767010011E-2</v>
      </c>
      <c r="H9" s="142">
        <v>0.1387083734521426</v>
      </c>
      <c r="I9" s="142">
        <v>8.919006179230915E-2</v>
      </c>
      <c r="J9" s="143">
        <v>2.2478788200777804</v>
      </c>
      <c r="K9" s="115">
        <v>0.12135379377427813</v>
      </c>
    </row>
    <row r="10" spans="1:11" s="20" customFormat="1" collapsed="1">
      <c r="A10" s="21">
        <v>7</v>
      </c>
      <c r="B10" s="140" t="s">
        <v>58</v>
      </c>
      <c r="C10" s="141">
        <v>39429</v>
      </c>
      <c r="D10" s="141">
        <v>39618</v>
      </c>
      <c r="E10" s="142">
        <v>1.3671296178816572E-3</v>
      </c>
      <c r="F10" s="142">
        <v>3.9902277506563832E-2</v>
      </c>
      <c r="G10" s="142">
        <v>6.0059965877328647E-2</v>
      </c>
      <c r="H10" s="142">
        <v>0.19515292169689147</v>
      </c>
      <c r="I10" s="142">
        <v>0.11200046961920629</v>
      </c>
      <c r="J10" s="143">
        <v>0.24369328795814638</v>
      </c>
      <c r="K10" s="115">
        <v>2.159940461592802E-2</v>
      </c>
    </row>
    <row r="11" spans="1:11" s="20" customFormat="1" collapsed="1">
      <c r="A11" s="21">
        <v>8</v>
      </c>
      <c r="B11" s="140" t="s">
        <v>61</v>
      </c>
      <c r="C11" s="141">
        <v>39560</v>
      </c>
      <c r="D11" s="141">
        <v>39770</v>
      </c>
      <c r="E11" s="142">
        <v>2.1454361030821101E-2</v>
      </c>
      <c r="F11" s="142">
        <v>0.14388509475979205</v>
      </c>
      <c r="G11" s="142">
        <v>-9.6462791873741294E-2</v>
      </c>
      <c r="H11" s="142">
        <v>7.0021392406024896E-2</v>
      </c>
      <c r="I11" s="142">
        <v>-2.304215460071779E-2</v>
      </c>
      <c r="J11" s="143">
        <v>3.1376246891989368E-2</v>
      </c>
      <c r="K11" s="115">
        <v>3.1609709315318923E-3</v>
      </c>
    </row>
    <row r="12" spans="1:11" s="20" customFormat="1" collapsed="1">
      <c r="A12" s="21">
        <v>9</v>
      </c>
      <c r="B12" s="140" t="s">
        <v>51</v>
      </c>
      <c r="C12" s="141">
        <v>39884</v>
      </c>
      <c r="D12" s="141">
        <v>40001</v>
      </c>
      <c r="E12" s="142">
        <v>6.0021159703771421E-3</v>
      </c>
      <c r="F12" s="142">
        <v>5.2100125874604108E-2</v>
      </c>
      <c r="G12" s="142">
        <v>9.8889914488179853E-2</v>
      </c>
      <c r="H12" s="142">
        <v>0.39782960581085991</v>
      </c>
      <c r="I12" s="142">
        <v>0.22715585960302564</v>
      </c>
      <c r="J12" s="143">
        <v>0.29050971216538013</v>
      </c>
      <c r="K12" s="115">
        <v>2.8245713941742467E-2</v>
      </c>
    </row>
    <row r="13" spans="1:11" s="20" customFormat="1" collapsed="1">
      <c r="A13" s="21">
        <v>10</v>
      </c>
      <c r="B13" s="140" t="s">
        <v>48</v>
      </c>
      <c r="C13" s="141">
        <v>40253</v>
      </c>
      <c r="D13" s="141">
        <v>40366</v>
      </c>
      <c r="E13" s="142">
        <v>1.6638789199847626E-3</v>
      </c>
      <c r="F13" s="142">
        <v>4.9577833555169759E-2</v>
      </c>
      <c r="G13" s="142">
        <v>6.4931247468805742E-2</v>
      </c>
      <c r="H13" s="142">
        <v>0.21321531584424691</v>
      </c>
      <c r="I13" s="142">
        <v>0.11973999906493149</v>
      </c>
      <c r="J13" s="143">
        <v>0.34116858886848322</v>
      </c>
      <c r="K13" s="115">
        <v>3.6645601873055211E-2</v>
      </c>
    </row>
    <row r="14" spans="1:11" s="20" customFormat="1">
      <c r="A14" s="21">
        <v>11</v>
      </c>
      <c r="B14" s="140" t="s">
        <v>50</v>
      </c>
      <c r="C14" s="141">
        <v>40114</v>
      </c>
      <c r="D14" s="141">
        <v>40401</v>
      </c>
      <c r="E14" s="142">
        <v>5.097177349167481E-3</v>
      </c>
      <c r="F14" s="142">
        <v>0.11194801458016346</v>
      </c>
      <c r="G14" s="142">
        <v>-9.1831966248753782E-2</v>
      </c>
      <c r="H14" s="142">
        <v>0.13652246798006118</v>
      </c>
      <c r="I14" s="142">
        <v>-5.0920434853150565E-2</v>
      </c>
      <c r="J14" s="143">
        <v>0.67751009623313907</v>
      </c>
      <c r="K14" s="115">
        <v>6.6284606994872375E-2</v>
      </c>
    </row>
    <row r="15" spans="1:11" s="20" customFormat="1">
      <c r="A15" s="21">
        <v>12</v>
      </c>
      <c r="B15" s="140" t="s">
        <v>53</v>
      </c>
      <c r="C15" s="141">
        <v>40226</v>
      </c>
      <c r="D15" s="141">
        <v>40430</v>
      </c>
      <c r="E15" s="142">
        <v>2.0824935801681876E-2</v>
      </c>
      <c r="F15" s="142">
        <v>3.1865532810813724E-2</v>
      </c>
      <c r="G15" s="142">
        <v>4.6206508969416138E-2</v>
      </c>
      <c r="H15" s="142">
        <v>0.10168874062347366</v>
      </c>
      <c r="I15" s="142">
        <v>4.7085200055906329E-2</v>
      </c>
      <c r="J15" s="143">
        <v>2.259067866242026</v>
      </c>
      <c r="K15" s="115">
        <v>0.15955351653500838</v>
      </c>
    </row>
    <row r="16" spans="1:11" s="20" customFormat="1">
      <c r="A16" s="21">
        <v>13</v>
      </c>
      <c r="B16" s="67" t="s">
        <v>60</v>
      </c>
      <c r="C16" s="141">
        <v>40427</v>
      </c>
      <c r="D16" s="141">
        <v>40543</v>
      </c>
      <c r="E16" s="142">
        <v>1.1840743074071902E-2</v>
      </c>
      <c r="F16" s="142">
        <v>2.4887626723060663E-2</v>
      </c>
      <c r="G16" s="142">
        <v>7.2076081273420689E-2</v>
      </c>
      <c r="H16" s="142">
        <v>0.15677035422106034</v>
      </c>
      <c r="I16" s="142">
        <v>0.10425077010598338</v>
      </c>
      <c r="J16" s="143">
        <v>1.7150132541567937</v>
      </c>
      <c r="K16" s="115">
        <v>0.13905651546842468</v>
      </c>
    </row>
    <row r="17" spans="1:12" s="20" customFormat="1">
      <c r="A17" s="21">
        <v>14</v>
      </c>
      <c r="B17" s="198" t="s">
        <v>56</v>
      </c>
      <c r="C17" s="141">
        <v>40444</v>
      </c>
      <c r="D17" s="141">
        <v>40638</v>
      </c>
      <c r="E17" s="142">
        <v>3.1076000436293771E-2</v>
      </c>
      <c r="F17" s="142">
        <v>4.2356047391448381E-2</v>
      </c>
      <c r="G17" s="142">
        <v>1.1066806682290098E-2</v>
      </c>
      <c r="H17" s="142">
        <v>8.3016560406303119E-2</v>
      </c>
      <c r="I17" s="142">
        <v>-6.6560991554981408E-3</v>
      </c>
      <c r="J17" s="143">
        <v>0.36580817012151279</v>
      </c>
      <c r="K17" s="115">
        <v>4.2962878910903113E-2</v>
      </c>
    </row>
    <row r="18" spans="1:12" s="20" customFormat="1" collapsed="1">
      <c r="A18" s="21">
        <v>15</v>
      </c>
      <c r="B18" s="67" t="s">
        <v>89</v>
      </c>
      <c r="C18" s="141">
        <v>40427</v>
      </c>
      <c r="D18" s="141">
        <v>40708</v>
      </c>
      <c r="E18" s="142">
        <v>1.2703314017104672E-2</v>
      </c>
      <c r="F18" s="142">
        <v>2.7105755077360572E-2</v>
      </c>
      <c r="G18" s="142">
        <v>6.2758970118674151E-2</v>
      </c>
      <c r="H18" s="142">
        <v>0.12671615280341486</v>
      </c>
      <c r="I18" s="142">
        <v>8.487291835155486E-2</v>
      </c>
      <c r="J18" s="143">
        <v>2.1402589036544457</v>
      </c>
      <c r="K18" s="115">
        <v>0.17176255952024411</v>
      </c>
    </row>
    <row r="19" spans="1:12" s="20" customFormat="1" collapsed="1">
      <c r="A19" s="21">
        <v>16</v>
      </c>
      <c r="B19" s="67" t="s">
        <v>90</v>
      </c>
      <c r="C19" s="141">
        <v>41026</v>
      </c>
      <c r="D19" s="141">
        <v>41242</v>
      </c>
      <c r="E19" s="142">
        <v>1.5525576057820345E-2</v>
      </c>
      <c r="F19" s="142">
        <v>3.7833764826345817E-2</v>
      </c>
      <c r="G19" s="142">
        <v>-6.1753420451195584E-2</v>
      </c>
      <c r="H19" s="142">
        <v>0.33411166860106833</v>
      </c>
      <c r="I19" s="142">
        <v>0.14332635286035855</v>
      </c>
      <c r="J19" s="143">
        <v>1.225580824723882</v>
      </c>
      <c r="K19" s="115">
        <v>0.14910634812905221</v>
      </c>
    </row>
    <row r="20" spans="1:12" s="20" customFormat="1" ht="15.75" thickBot="1">
      <c r="A20" s="139"/>
      <c r="B20" s="144" t="s">
        <v>91</v>
      </c>
      <c r="C20" s="145" t="s">
        <v>5</v>
      </c>
      <c r="D20" s="145" t="s">
        <v>5</v>
      </c>
      <c r="E20" s="146">
        <f>AVERAGE(E4:E19)</f>
        <v>9.7441304666681175E-3</v>
      </c>
      <c r="F20" s="146">
        <f>AVERAGE(F4:F19)</f>
        <v>4.4725077166563904E-2</v>
      </c>
      <c r="G20" s="146">
        <f>AVERAGE(G4:G19)</f>
        <v>8.957331154469457E-3</v>
      </c>
      <c r="H20" s="146">
        <f>AVERAGE(H4:H19)</f>
        <v>0.15779586129851078</v>
      </c>
      <c r="I20" s="146">
        <f>AVERAGE(I4:I19)</f>
        <v>5.9116984395096855E-2</v>
      </c>
      <c r="J20" s="145" t="s">
        <v>5</v>
      </c>
      <c r="K20" s="145" t="s">
        <v>5</v>
      </c>
      <c r="L20" s="147"/>
    </row>
    <row r="21" spans="1:12" s="20" customFormat="1">
      <c r="A21" s="175" t="s">
        <v>92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</row>
    <row r="22" spans="1:12" s="20" customFormat="1" ht="15" collapsed="1" thickBot="1">
      <c r="A22" s="170"/>
      <c r="B22" s="170"/>
      <c r="C22" s="170"/>
      <c r="D22" s="170"/>
      <c r="E22" s="170"/>
      <c r="F22" s="170"/>
      <c r="G22" s="170"/>
      <c r="H22" s="170"/>
      <c r="I22" s="158"/>
      <c r="J22" s="158"/>
      <c r="K22" s="158"/>
    </row>
    <row r="23" spans="1:12" s="20" customFormat="1" collapsed="1">
      <c r="E23" s="102"/>
      <c r="J23" s="19"/>
    </row>
    <row r="24" spans="1:12" s="20" customFormat="1" collapsed="1">
      <c r="E24" s="103"/>
      <c r="J24" s="19"/>
    </row>
    <row r="25" spans="1:12" s="20" customFormat="1">
      <c r="E25" s="102"/>
      <c r="F25" s="102"/>
      <c r="J25" s="19"/>
    </row>
    <row r="26" spans="1:12" s="20" customFormat="1" collapsed="1">
      <c r="E26" s="103"/>
      <c r="I26" s="103"/>
      <c r="J26" s="19"/>
    </row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/>
    <row r="41" spans="3:8" s="20" customFormat="1"/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</sheetData>
  <mergeCells count="5">
    <mergeCell ref="A22:H22"/>
    <mergeCell ref="A1:I1"/>
    <mergeCell ref="A2:A3"/>
    <mergeCell ref="E2:K2"/>
    <mergeCell ref="A21:K21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7"/>
  <sheetViews>
    <sheetView topLeftCell="A28" zoomScale="85" workbookViewId="0">
      <selection activeCell="I41" sqref="I41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7" t="s">
        <v>94</v>
      </c>
      <c r="B1" s="177"/>
      <c r="C1" s="177"/>
      <c r="D1" s="177"/>
      <c r="E1" s="177"/>
      <c r="F1" s="177"/>
      <c r="G1" s="177"/>
    </row>
    <row r="2" spans="1:8" ht="15.75" customHeight="1" thickBot="1">
      <c r="A2" s="199" t="s">
        <v>95</v>
      </c>
      <c r="B2" s="85"/>
      <c r="C2" s="178" t="s">
        <v>96</v>
      </c>
      <c r="D2" s="179"/>
      <c r="E2" s="178" t="s">
        <v>97</v>
      </c>
      <c r="F2" s="179"/>
      <c r="G2" s="86"/>
    </row>
    <row r="3" spans="1:8" ht="45.75" thickBot="1">
      <c r="A3" s="200"/>
      <c r="B3" s="201" t="s">
        <v>78</v>
      </c>
      <c r="C3" s="41" t="s">
        <v>98</v>
      </c>
      <c r="D3" s="34" t="s">
        <v>99</v>
      </c>
      <c r="E3" s="34" t="s">
        <v>100</v>
      </c>
      <c r="F3" s="34" t="s">
        <v>99</v>
      </c>
      <c r="G3" s="202" t="s">
        <v>101</v>
      </c>
    </row>
    <row r="4" spans="1:8" ht="15" customHeight="1">
      <c r="A4" s="21">
        <v>1</v>
      </c>
      <c r="B4" s="130" t="s">
        <v>56</v>
      </c>
      <c r="C4" s="37">
        <v>151.63899999999998</v>
      </c>
      <c r="D4" s="91">
        <v>8.6201298652388653E-2</v>
      </c>
      <c r="E4" s="38">
        <v>71</v>
      </c>
      <c r="F4" s="91">
        <v>5.3463855421686746E-2</v>
      </c>
      <c r="G4" s="39">
        <v>94.956362991131044</v>
      </c>
      <c r="H4" s="51"/>
    </row>
    <row r="5" spans="1:8" ht="14.25" customHeight="1">
      <c r="A5" s="21">
        <v>2</v>
      </c>
      <c r="B5" s="191" t="s">
        <v>57</v>
      </c>
      <c r="C5" s="37">
        <v>32.272060000000053</v>
      </c>
      <c r="D5" s="91">
        <v>2.0488772888202989E-2</v>
      </c>
      <c r="E5" s="38">
        <v>12</v>
      </c>
      <c r="F5" s="91">
        <v>0.02</v>
      </c>
      <c r="G5" s="39">
        <v>31.544943947442214</v>
      </c>
      <c r="H5" s="51"/>
    </row>
    <row r="6" spans="1:8" ht="15">
      <c r="A6" s="21">
        <v>3</v>
      </c>
      <c r="B6" s="203" t="s">
        <v>102</v>
      </c>
      <c r="C6" s="37">
        <v>40.208250000000007</v>
      </c>
      <c r="D6" s="91">
        <v>3.6459739255907668E-2</v>
      </c>
      <c r="E6" s="38">
        <v>10</v>
      </c>
      <c r="F6" s="91">
        <v>2.4330900243309004E-2</v>
      </c>
      <c r="G6" s="39">
        <v>26.853417761557143</v>
      </c>
    </row>
    <row r="7" spans="1:8">
      <c r="A7" s="21">
        <v>4</v>
      </c>
      <c r="B7" s="130" t="s">
        <v>103</v>
      </c>
      <c r="C7" s="37">
        <v>174.26912999999897</v>
      </c>
      <c r="D7" s="91">
        <v>5.829367907788127E-3</v>
      </c>
      <c r="E7" s="38">
        <v>23</v>
      </c>
      <c r="F7" s="91">
        <v>4.7144672651990325E-4</v>
      </c>
      <c r="G7" s="39">
        <v>13.989648730245264</v>
      </c>
    </row>
    <row r="8" spans="1:8">
      <c r="A8" s="21">
        <v>5</v>
      </c>
      <c r="B8" s="130" t="s">
        <v>55</v>
      </c>
      <c r="C8" s="37">
        <v>42.367409999999687</v>
      </c>
      <c r="D8" s="91">
        <v>1.7246959405584385E-2</v>
      </c>
      <c r="E8" s="38">
        <v>19</v>
      </c>
      <c r="F8" s="91">
        <v>1.6950664644482113E-3</v>
      </c>
      <c r="G8" s="39">
        <v>4.1771030391685402</v>
      </c>
    </row>
    <row r="9" spans="1:8">
      <c r="A9" s="21">
        <v>6</v>
      </c>
      <c r="B9" s="36" t="s">
        <v>53</v>
      </c>
      <c r="C9" s="37">
        <v>83.50557000000029</v>
      </c>
      <c r="D9" s="91">
        <v>2.0824935801691296E-2</v>
      </c>
      <c r="E9" s="38">
        <v>0</v>
      </c>
      <c r="F9" s="91">
        <v>0</v>
      </c>
      <c r="G9" s="39">
        <v>0</v>
      </c>
    </row>
    <row r="10" spans="1:8">
      <c r="A10" s="21">
        <v>7</v>
      </c>
      <c r="B10" s="36" t="s">
        <v>104</v>
      </c>
      <c r="C10" s="37">
        <v>57.311450000000185</v>
      </c>
      <c r="D10" s="91">
        <v>1.1636997027692584E-2</v>
      </c>
      <c r="E10" s="38">
        <v>0</v>
      </c>
      <c r="F10" s="91">
        <v>0</v>
      </c>
      <c r="G10" s="39">
        <v>0</v>
      </c>
      <c r="H10" s="51"/>
    </row>
    <row r="11" spans="1:8">
      <c r="A11" s="21">
        <v>8</v>
      </c>
      <c r="B11" s="130" t="s">
        <v>50</v>
      </c>
      <c r="C11" s="37">
        <v>30.940700000000181</v>
      </c>
      <c r="D11" s="91">
        <v>5.0971773491861692E-3</v>
      </c>
      <c r="E11" s="38">
        <v>0</v>
      </c>
      <c r="F11" s="91">
        <v>0</v>
      </c>
      <c r="G11" s="39">
        <v>0</v>
      </c>
      <c r="H11" s="51"/>
    </row>
    <row r="12" spans="1:8">
      <c r="A12" s="21">
        <v>9</v>
      </c>
      <c r="B12" s="204" t="s">
        <v>54</v>
      </c>
      <c r="C12" s="37">
        <v>28.053700000000184</v>
      </c>
      <c r="D12" s="91">
        <v>9.269307455421703E-3</v>
      </c>
      <c r="E12" s="38">
        <v>0</v>
      </c>
      <c r="F12" s="91">
        <v>0</v>
      </c>
      <c r="G12" s="39">
        <v>0</v>
      </c>
    </row>
    <row r="13" spans="1:8">
      <c r="A13" s="21">
        <v>10</v>
      </c>
      <c r="B13" s="205" t="s">
        <v>105</v>
      </c>
      <c r="C13" s="37">
        <v>1.6215600000000558</v>
      </c>
      <c r="D13" s="91">
        <v>1.3671296178848907E-3</v>
      </c>
      <c r="E13" s="38">
        <v>0</v>
      </c>
      <c r="F13" s="91">
        <v>0</v>
      </c>
      <c r="G13" s="39">
        <v>0</v>
      </c>
    </row>
    <row r="14" spans="1:8">
      <c r="A14" s="21">
        <v>11</v>
      </c>
      <c r="B14" s="206" t="s">
        <v>51</v>
      </c>
      <c r="C14" s="37">
        <v>25.260340000000781</v>
      </c>
      <c r="D14" s="91">
        <v>4.4210619039485744E-3</v>
      </c>
      <c r="E14" s="38">
        <v>-7</v>
      </c>
      <c r="F14" s="91">
        <v>-1.5716210148181409E-3</v>
      </c>
      <c r="G14" s="39">
        <v>-8.9764701147187012</v>
      </c>
    </row>
    <row r="15" spans="1:8">
      <c r="A15" s="21">
        <v>12</v>
      </c>
      <c r="B15" s="36" t="s">
        <v>61</v>
      </c>
      <c r="C15" s="37">
        <v>-11.946580000000075</v>
      </c>
      <c r="D15" s="91">
        <v>-1.6659607664509021E-2</v>
      </c>
      <c r="E15" s="38">
        <v>-265</v>
      </c>
      <c r="F15" s="91">
        <v>-3.7313432835820892E-2</v>
      </c>
      <c r="G15" s="39">
        <v>-27.213718283582089</v>
      </c>
    </row>
    <row r="16" spans="1:8">
      <c r="A16" s="21">
        <v>13</v>
      </c>
      <c r="B16" s="36" t="s">
        <v>89</v>
      </c>
      <c r="C16" s="37">
        <v>55.089649999999445</v>
      </c>
      <c r="D16" s="91">
        <v>8.3959747798250123E-3</v>
      </c>
      <c r="E16" s="38">
        <v>-9</v>
      </c>
      <c r="F16" s="91">
        <v>-4.2533081285444233E-3</v>
      </c>
      <c r="G16" s="39">
        <v>-28.165265653250341</v>
      </c>
    </row>
    <row r="17" spans="1:8">
      <c r="A17" s="21">
        <v>14</v>
      </c>
      <c r="B17" s="130" t="s">
        <v>59</v>
      </c>
      <c r="C17" s="37">
        <v>-84.760349999999846</v>
      </c>
      <c r="D17" s="91">
        <v>-6.8873832014004446E-2</v>
      </c>
      <c r="E17" s="38">
        <v>-94</v>
      </c>
      <c r="F17" s="91">
        <v>-6.1237785016286642E-2</v>
      </c>
      <c r="G17" s="39">
        <v>-75.660435166643552</v>
      </c>
    </row>
    <row r="18" spans="1:8">
      <c r="A18" s="21">
        <v>15</v>
      </c>
      <c r="B18" s="36" t="s">
        <v>48</v>
      </c>
      <c r="C18" s="37">
        <v>-783.79642999999976</v>
      </c>
      <c r="D18" s="91">
        <v>-5.5654505831220287E-2</v>
      </c>
      <c r="E18" s="38">
        <v>-601885</v>
      </c>
      <c r="F18" s="91">
        <v>-5.7223172321054054E-2</v>
      </c>
      <c r="G18" s="39">
        <v>-807.83808282596272</v>
      </c>
    </row>
    <row r="19" spans="1:8">
      <c r="A19" s="21">
        <v>16</v>
      </c>
      <c r="B19" s="36" t="s">
        <v>62</v>
      </c>
      <c r="C19" s="37" t="s">
        <v>93</v>
      </c>
      <c r="D19" s="37" t="s">
        <v>93</v>
      </c>
      <c r="E19" s="37" t="s">
        <v>93</v>
      </c>
      <c r="F19" s="37" t="s">
        <v>93</v>
      </c>
      <c r="G19" s="37" t="s">
        <v>93</v>
      </c>
    </row>
    <row r="20" spans="1:8" ht="15.75" thickBot="1">
      <c r="A20" s="84"/>
      <c r="B20" s="87" t="s">
        <v>63</v>
      </c>
      <c r="C20" s="88">
        <v>-157.96453999999983</v>
      </c>
      <c r="D20" s="92">
        <v>-1.8735650394710235E-3</v>
      </c>
      <c r="E20" s="89">
        <v>-602125</v>
      </c>
      <c r="F20" s="92">
        <v>-5.6783862019341172E-2</v>
      </c>
      <c r="G20" s="90">
        <v>-776.33249557461318</v>
      </c>
      <c r="H20" s="51"/>
    </row>
    <row r="21" spans="1:8" ht="15" customHeight="1" thickBot="1">
      <c r="A21" s="176"/>
      <c r="B21" s="176"/>
      <c r="C21" s="176"/>
      <c r="D21" s="176"/>
      <c r="E21" s="176"/>
      <c r="F21" s="176"/>
      <c r="G21" s="176"/>
      <c r="H21" s="157"/>
    </row>
    <row r="41" spans="2:5" ht="15">
      <c r="B41" s="57"/>
      <c r="C41" s="58"/>
      <c r="D41" s="59"/>
      <c r="E41" s="60"/>
    </row>
    <row r="42" spans="2:5" ht="15">
      <c r="B42" s="57"/>
      <c r="C42" s="58"/>
      <c r="D42" s="59"/>
      <c r="E42" s="60"/>
    </row>
    <row r="43" spans="2:5" ht="15">
      <c r="B43" s="57"/>
      <c r="C43" s="58"/>
      <c r="D43" s="59"/>
      <c r="E43" s="60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.75" thickBot="1">
      <c r="B47" s="75"/>
      <c r="C47" s="75"/>
      <c r="D47" s="75"/>
      <c r="E47" s="75"/>
    </row>
    <row r="50" spans="2:6" ht="14.25" customHeight="1"/>
    <row r="51" spans="2:6">
      <c r="F51" s="51"/>
    </row>
    <row r="53" spans="2:6">
      <c r="F53"/>
    </row>
    <row r="54" spans="2:6">
      <c r="F54"/>
    </row>
    <row r="55" spans="2:6" ht="30.75" thickBot="1">
      <c r="B55" s="41" t="s">
        <v>78</v>
      </c>
      <c r="C55" s="34" t="s">
        <v>106</v>
      </c>
      <c r="D55" s="34" t="s">
        <v>107</v>
      </c>
      <c r="E55" s="35" t="s">
        <v>108</v>
      </c>
      <c r="F55"/>
    </row>
    <row r="56" spans="2:6">
      <c r="B56" s="36" t="str">
        <f t="shared" ref="B56:D60" si="0">B4</f>
        <v>VSI</v>
      </c>
      <c r="C56" s="37">
        <f t="shared" si="0"/>
        <v>151.63899999999998</v>
      </c>
      <c r="D56" s="91">
        <f t="shared" si="0"/>
        <v>8.6201298652388653E-2</v>
      </c>
      <c r="E56" s="39">
        <f>G4</f>
        <v>94.956362991131044</v>
      </c>
    </row>
    <row r="57" spans="2:6">
      <c r="B57" s="36" t="str">
        <f t="shared" si="0"/>
        <v>UNIVER.UA/Volodymyr Velykyi: Fond Zbalansovanyi</v>
      </c>
      <c r="C57" s="37">
        <f t="shared" si="0"/>
        <v>32.272060000000053</v>
      </c>
      <c r="D57" s="91">
        <f t="shared" si="0"/>
        <v>2.0488772888202989E-2</v>
      </c>
      <c r="E57" s="39">
        <f>G5</f>
        <v>31.544943947442214</v>
      </c>
    </row>
    <row r="58" spans="2:6">
      <c r="B58" s="36" t="str">
        <f t="shared" si="0"/>
        <v>UNIVER.UA/Taras Shevchenko: Fond Zaoshchadzhen</v>
      </c>
      <c r="C58" s="37">
        <f t="shared" si="0"/>
        <v>40.208250000000007</v>
      </c>
      <c r="D58" s="91">
        <f t="shared" si="0"/>
        <v>3.6459739255907668E-2</v>
      </c>
      <c r="E58" s="39">
        <f>G6</f>
        <v>26.853417761557143</v>
      </c>
    </row>
    <row r="59" spans="2:6">
      <c r="B59" s="36" t="str">
        <f t="shared" si="0"/>
        <v>KINTO- Кlasychnyi</v>
      </c>
      <c r="C59" s="37">
        <f t="shared" si="0"/>
        <v>174.26912999999897</v>
      </c>
      <c r="D59" s="91">
        <f t="shared" si="0"/>
        <v>5.829367907788127E-3</v>
      </c>
      <c r="E59" s="39">
        <f>G7</f>
        <v>13.989648730245264</v>
      </c>
    </row>
    <row r="60" spans="2:6">
      <c r="B60" s="117" t="str">
        <f t="shared" si="0"/>
        <v>KINTO-Kaznacheiskyi</v>
      </c>
      <c r="C60" s="118">
        <f t="shared" si="0"/>
        <v>42.367409999999687</v>
      </c>
      <c r="D60" s="119">
        <f t="shared" si="0"/>
        <v>1.7246959405584385E-2</v>
      </c>
      <c r="E60" s="120">
        <f>G8</f>
        <v>4.1771030391685402</v>
      </c>
    </row>
    <row r="61" spans="2:6">
      <c r="B61" s="116" t="str">
        <f>B15</f>
        <v>Nadbannia</v>
      </c>
      <c r="C61" s="37">
        <f t="shared" ref="C61:D64" si="1">C14</f>
        <v>25.260340000000781</v>
      </c>
      <c r="D61" s="91">
        <f t="shared" si="1"/>
        <v>4.4210619039485744E-3</v>
      </c>
      <c r="E61" s="39">
        <f>G14</f>
        <v>-8.9764701147187012</v>
      </c>
    </row>
    <row r="62" spans="2:6">
      <c r="B62" s="116" t="str">
        <f>B16</f>
        <v xml:space="preserve">UNIVER.UA/Myhailo Hrushevskyi: Fond Derzhavnykh Paperiv   </v>
      </c>
      <c r="C62" s="37">
        <f t="shared" si="1"/>
        <v>-11.946580000000075</v>
      </c>
      <c r="D62" s="91">
        <f t="shared" si="1"/>
        <v>-1.6659607664509021E-2</v>
      </c>
      <c r="E62" s="39">
        <f>G15</f>
        <v>-27.213718283582089</v>
      </c>
    </row>
    <row r="63" spans="2:6">
      <c r="B63" s="116" t="str">
        <f>B17</f>
        <v>UNIVER.UA/Iaroslav Mudryi: Fond Aktsii</v>
      </c>
      <c r="C63" s="37">
        <f t="shared" si="1"/>
        <v>55.089649999999445</v>
      </c>
      <c r="D63" s="91">
        <f t="shared" si="1"/>
        <v>8.3959747798250123E-3</v>
      </c>
      <c r="E63" s="39">
        <f>G16</f>
        <v>-28.165265653250341</v>
      </c>
    </row>
    <row r="64" spans="2:6">
      <c r="B64" s="116" t="str">
        <f>B18</f>
        <v>ОТP Fond Aktsii</v>
      </c>
      <c r="C64" s="37">
        <f t="shared" si="1"/>
        <v>-84.760349999999846</v>
      </c>
      <c r="D64" s="91">
        <f t="shared" si="1"/>
        <v>-6.8873832014004446E-2</v>
      </c>
      <c r="E64" s="39">
        <f>G17</f>
        <v>-75.660435166643552</v>
      </c>
    </row>
    <row r="65" spans="2:5">
      <c r="B65" s="116" t="str">
        <f>B19</f>
        <v>Bonum Optimum</v>
      </c>
      <c r="C65" s="37">
        <f>C18</f>
        <v>-783.79642999999976</v>
      </c>
      <c r="D65" s="91">
        <f>D18</f>
        <v>-5.5654505831220287E-2</v>
      </c>
      <c r="E65" s="39">
        <f>G18</f>
        <v>-807.83808282596272</v>
      </c>
    </row>
    <row r="66" spans="2:5">
      <c r="B66" s="127" t="s">
        <v>65</v>
      </c>
      <c r="C66" s="128">
        <f>C20-SUM(C56:C65)</f>
        <v>201.43298000000095</v>
      </c>
      <c r="D66" s="129"/>
      <c r="E66" s="128">
        <f>G20-SUM(E56:E65)</f>
        <v>0</v>
      </c>
    </row>
    <row r="67" spans="2:5" ht="15">
      <c r="B67" s="125" t="s">
        <v>63</v>
      </c>
      <c r="C67" s="126">
        <f>SUM(C56:C66)</f>
        <v>-157.96453999999983</v>
      </c>
      <c r="D67" s="126"/>
      <c r="E67" s="126">
        <f>SUM(E56:E66)</f>
        <v>-776.33249557461318</v>
      </c>
    </row>
  </sheetData>
  <mergeCells count="5">
    <mergeCell ref="A21:G21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A49" sqref="A49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78</v>
      </c>
      <c r="B1" s="64" t="s">
        <v>109</v>
      </c>
      <c r="C1" s="10"/>
    </row>
    <row r="2" spans="1:3" ht="14.25">
      <c r="A2" s="130" t="s">
        <v>59</v>
      </c>
      <c r="B2" s="164">
        <v>-8.1341652612961779E-3</v>
      </c>
      <c r="C2" s="10"/>
    </row>
    <row r="3" spans="1:3" ht="14.25">
      <c r="A3" s="191" t="s">
        <v>57</v>
      </c>
      <c r="B3" s="135">
        <v>4.7918910613375942E-4</v>
      </c>
      <c r="C3" s="10"/>
    </row>
    <row r="4" spans="1:3" ht="14.25">
      <c r="A4" s="205" t="s">
        <v>105</v>
      </c>
      <c r="B4" s="135">
        <v>1.3671296178816572E-3</v>
      </c>
      <c r="C4" s="10"/>
    </row>
    <row r="5" spans="1:3" ht="14.25">
      <c r="A5" s="131" t="s">
        <v>48</v>
      </c>
      <c r="B5" s="136">
        <v>1.6638789199847626E-3</v>
      </c>
      <c r="C5" s="10"/>
    </row>
    <row r="6" spans="1:3" ht="14.25">
      <c r="A6" s="130" t="s">
        <v>50</v>
      </c>
      <c r="B6" s="136">
        <v>5.097177349167481E-3</v>
      </c>
      <c r="C6" s="10"/>
    </row>
    <row r="7" spans="1:3" ht="14.25">
      <c r="A7" s="130" t="s">
        <v>103</v>
      </c>
      <c r="B7" s="136">
        <v>5.3553963971531005E-3</v>
      </c>
      <c r="C7" s="10"/>
    </row>
    <row r="8" spans="1:3" ht="14.25">
      <c r="A8" s="206" t="s">
        <v>51</v>
      </c>
      <c r="B8" s="136">
        <v>6.0021159703771421E-3</v>
      </c>
      <c r="C8" s="10"/>
    </row>
    <row r="9" spans="1:3" ht="14.25">
      <c r="A9" s="130" t="s">
        <v>110</v>
      </c>
      <c r="B9" s="136">
        <v>9.2693074554661692E-3</v>
      </c>
      <c r="C9" s="10"/>
    </row>
    <row r="10" spans="1:3" ht="14.25">
      <c r="A10" s="130" t="s">
        <v>111</v>
      </c>
      <c r="B10" s="137">
        <v>1.1636997027360207E-2</v>
      </c>
      <c r="C10" s="10"/>
    </row>
    <row r="11" spans="1:3" ht="15">
      <c r="A11" s="203" t="s">
        <v>102</v>
      </c>
      <c r="B11" s="136">
        <v>1.1840743074071902E-2</v>
      </c>
      <c r="C11" s="10"/>
    </row>
    <row r="12" spans="1:3" ht="14.25">
      <c r="A12" s="207" t="s">
        <v>89</v>
      </c>
      <c r="B12" s="136">
        <v>1.2703314017104672E-2</v>
      </c>
      <c r="C12" s="10"/>
    </row>
    <row r="13" spans="1:3" ht="14.25">
      <c r="A13" s="130" t="s">
        <v>55</v>
      </c>
      <c r="B13" s="137">
        <v>1.5525576057820345E-2</v>
      </c>
      <c r="C13" s="10"/>
    </row>
    <row r="14" spans="1:3" ht="14.25">
      <c r="A14" s="36" t="s">
        <v>53</v>
      </c>
      <c r="B14" s="136">
        <v>2.0824935801681876E-2</v>
      </c>
      <c r="C14" s="10"/>
    </row>
    <row r="15" spans="1:3" ht="14.25">
      <c r="A15" s="130" t="s">
        <v>61</v>
      </c>
      <c r="B15" s="136">
        <v>2.1454361030821101E-2</v>
      </c>
      <c r="C15" s="10"/>
    </row>
    <row r="16" spans="1:3" ht="14.25">
      <c r="A16" s="130" t="s">
        <v>56</v>
      </c>
      <c r="B16" s="136">
        <v>3.1076000436293771E-2</v>
      </c>
      <c r="C16" s="10"/>
    </row>
    <row r="17" spans="1:3" ht="14.25">
      <c r="A17" s="208" t="s">
        <v>112</v>
      </c>
      <c r="B17" s="135">
        <v>9.7441304666681175E-3</v>
      </c>
      <c r="C17" s="10"/>
    </row>
    <row r="18" spans="1:3" ht="14.25">
      <c r="A18" s="140" t="s">
        <v>17</v>
      </c>
      <c r="B18" s="135">
        <v>-2.5765448533510149E-4</v>
      </c>
      <c r="C18" s="10"/>
    </row>
    <row r="19" spans="1:3" ht="14.25">
      <c r="A19" s="140" t="s">
        <v>16</v>
      </c>
      <c r="B19" s="135">
        <v>3.7254130605822278E-2</v>
      </c>
      <c r="C19" s="55"/>
    </row>
    <row r="20" spans="1:3" ht="14.25">
      <c r="A20" s="140" t="s">
        <v>113</v>
      </c>
      <c r="B20" s="135">
        <v>5.904037988737687E-2</v>
      </c>
      <c r="C20" s="9"/>
    </row>
    <row r="21" spans="1:3" ht="14.25">
      <c r="A21" s="140" t="s">
        <v>114</v>
      </c>
      <c r="B21" s="135">
        <v>6.0559994320748656E-2</v>
      </c>
      <c r="C21" s="70"/>
    </row>
    <row r="22" spans="1:3" ht="14.25">
      <c r="A22" s="140" t="s">
        <v>115</v>
      </c>
      <c r="B22" s="135">
        <v>1.1890410958904111E-2</v>
      </c>
      <c r="C22" s="10"/>
    </row>
    <row r="23" spans="1:3" ht="15" thickBot="1">
      <c r="A23" s="209" t="s">
        <v>116</v>
      </c>
      <c r="B23" s="138">
        <v>4.197284447311489E-2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J34" sqref="J34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2" customFormat="1" ht="16.5" thickBot="1">
      <c r="A1" s="165" t="s">
        <v>117</v>
      </c>
      <c r="B1" s="165"/>
      <c r="C1" s="165"/>
      <c r="D1" s="165"/>
      <c r="E1" s="165"/>
      <c r="F1" s="165"/>
      <c r="G1" s="165"/>
      <c r="H1" s="165"/>
      <c r="I1" s="165"/>
      <c r="J1" s="165"/>
      <c r="K1" s="13"/>
      <c r="L1" s="14"/>
      <c r="M1" s="14"/>
    </row>
    <row r="2" spans="1:13" ht="45.75" thickBot="1">
      <c r="A2" s="15" t="s">
        <v>95</v>
      </c>
      <c r="B2" s="15" t="s">
        <v>78</v>
      </c>
      <c r="C2" s="43" t="s">
        <v>118</v>
      </c>
      <c r="D2" s="43" t="s">
        <v>119</v>
      </c>
      <c r="E2" s="43" t="s">
        <v>41</v>
      </c>
      <c r="F2" s="43" t="s">
        <v>42</v>
      </c>
      <c r="G2" s="43" t="s">
        <v>43</v>
      </c>
      <c r="H2" s="43" t="s">
        <v>44</v>
      </c>
      <c r="I2" s="17" t="s">
        <v>45</v>
      </c>
      <c r="J2" s="18" t="s">
        <v>46</v>
      </c>
    </row>
    <row r="3" spans="1:13" ht="19.5" customHeight="1">
      <c r="A3" s="21">
        <v>1</v>
      </c>
      <c r="B3" s="191" t="s">
        <v>120</v>
      </c>
      <c r="C3" s="104" t="s">
        <v>126</v>
      </c>
      <c r="D3" s="105" t="s">
        <v>127</v>
      </c>
      <c r="E3" s="79">
        <v>1564433.95</v>
      </c>
      <c r="F3" s="80">
        <v>746</v>
      </c>
      <c r="G3" s="79">
        <v>2097.0964477211796</v>
      </c>
      <c r="H3" s="50">
        <v>1000</v>
      </c>
      <c r="I3" s="78" t="s">
        <v>123</v>
      </c>
      <c r="J3" s="81" t="s">
        <v>12</v>
      </c>
    </row>
    <row r="4" spans="1:13">
      <c r="A4" s="21">
        <v>2</v>
      </c>
      <c r="B4" s="191" t="s">
        <v>121</v>
      </c>
      <c r="C4" s="104" t="s">
        <v>126</v>
      </c>
      <c r="D4" s="105" t="s">
        <v>128</v>
      </c>
      <c r="E4" s="79">
        <v>1072732.2701000001</v>
      </c>
      <c r="F4" s="80">
        <v>1975</v>
      </c>
      <c r="G4" s="79">
        <v>543.15557979746836</v>
      </c>
      <c r="H4" s="50">
        <v>1000</v>
      </c>
      <c r="I4" s="191" t="s">
        <v>124</v>
      </c>
      <c r="J4" s="81" t="s">
        <v>0</v>
      </c>
    </row>
    <row r="5" spans="1:13">
      <c r="A5" s="21">
        <v>3</v>
      </c>
      <c r="B5" s="210" t="s">
        <v>122</v>
      </c>
      <c r="C5" s="104" t="s">
        <v>126</v>
      </c>
      <c r="D5" s="105" t="s">
        <v>127</v>
      </c>
      <c r="E5" s="79">
        <v>322408.84000000003</v>
      </c>
      <c r="F5" s="80">
        <v>679</v>
      </c>
      <c r="G5" s="79">
        <v>474.82892488954349</v>
      </c>
      <c r="H5" s="50">
        <v>1000</v>
      </c>
      <c r="I5" s="191" t="s">
        <v>125</v>
      </c>
      <c r="J5" s="81" t="s">
        <v>2</v>
      </c>
    </row>
    <row r="6" spans="1:13" ht="15.75" customHeight="1" thickBot="1">
      <c r="A6" s="166" t="s">
        <v>63</v>
      </c>
      <c r="B6" s="167"/>
      <c r="C6" s="106" t="s">
        <v>5</v>
      </c>
      <c r="D6" s="106" t="s">
        <v>5</v>
      </c>
      <c r="E6" s="93">
        <f>SUM(E3:E5)</f>
        <v>2959575.0600999999</v>
      </c>
      <c r="F6" s="94">
        <f>SUM(F3:F5)</f>
        <v>3400</v>
      </c>
      <c r="G6" s="106" t="s">
        <v>5</v>
      </c>
      <c r="H6" s="106" t="s">
        <v>5</v>
      </c>
      <c r="I6" s="106" t="s">
        <v>5</v>
      </c>
      <c r="J6" s="106" t="s">
        <v>5</v>
      </c>
    </row>
    <row r="7" spans="1:13">
      <c r="A7" s="169"/>
      <c r="B7" s="169"/>
      <c r="C7" s="169"/>
      <c r="D7" s="169"/>
      <c r="E7" s="169"/>
      <c r="F7" s="169"/>
      <c r="G7" s="169"/>
      <c r="H7" s="169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H35" sqref="H35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1" t="s">
        <v>129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customFormat="1" ht="15.75" customHeight="1" thickBot="1">
      <c r="A2" s="172" t="s">
        <v>39</v>
      </c>
      <c r="B2" s="97"/>
      <c r="C2" s="98"/>
      <c r="D2" s="99"/>
      <c r="E2" s="174" t="s">
        <v>130</v>
      </c>
      <c r="F2" s="174"/>
      <c r="G2" s="174"/>
      <c r="H2" s="174"/>
      <c r="I2" s="174"/>
      <c r="J2" s="174"/>
      <c r="K2" s="174"/>
    </row>
    <row r="3" spans="1:11" customFormat="1" ht="64.5" thickBot="1">
      <c r="A3" s="173"/>
      <c r="B3" s="195" t="s">
        <v>78</v>
      </c>
      <c r="C3" s="196" t="s">
        <v>79</v>
      </c>
      <c r="D3" s="196" t="s">
        <v>131</v>
      </c>
      <c r="E3" s="17" t="s">
        <v>81</v>
      </c>
      <c r="F3" s="17" t="s">
        <v>82</v>
      </c>
      <c r="G3" s="17" t="s">
        <v>84</v>
      </c>
      <c r="H3" s="17" t="s">
        <v>83</v>
      </c>
      <c r="I3" s="17" t="s">
        <v>85</v>
      </c>
      <c r="J3" s="18" t="s">
        <v>86</v>
      </c>
      <c r="K3" s="197" t="s">
        <v>87</v>
      </c>
    </row>
    <row r="4" spans="1:11" customFormat="1" collapsed="1">
      <c r="A4" s="21">
        <v>1</v>
      </c>
      <c r="B4" s="26" t="s">
        <v>132</v>
      </c>
      <c r="C4" s="100">
        <v>38441</v>
      </c>
      <c r="D4" s="100">
        <v>38625</v>
      </c>
      <c r="E4" s="95">
        <v>-5.9395027792692456E-3</v>
      </c>
      <c r="F4" s="95">
        <v>-1.3785759150936938E-2</v>
      </c>
      <c r="G4" s="95">
        <v>-0.16369966736443597</v>
      </c>
      <c r="H4" s="95">
        <v>-0.30296060231200472</v>
      </c>
      <c r="I4" s="95">
        <v>-0.16573323555981057</v>
      </c>
      <c r="J4" s="101">
        <v>-0.52517107511045547</v>
      </c>
      <c r="K4" s="155">
        <v>-5.5991616487955809E-2</v>
      </c>
    </row>
    <row r="5" spans="1:11" customFormat="1" collapsed="1">
      <c r="A5" s="21">
        <v>2</v>
      </c>
      <c r="B5" s="191" t="s">
        <v>121</v>
      </c>
      <c r="C5" s="100">
        <v>39048</v>
      </c>
      <c r="D5" s="100">
        <v>39140</v>
      </c>
      <c r="E5" s="95">
        <v>-1.5800075968734228E-2</v>
      </c>
      <c r="F5" s="95">
        <v>6.578403720187409E-2</v>
      </c>
      <c r="G5" s="95">
        <v>6.2005712326340223E-2</v>
      </c>
      <c r="H5" s="95">
        <v>0.33327421846840255</v>
      </c>
      <c r="I5" s="95">
        <v>0.19742509099387151</v>
      </c>
      <c r="J5" s="101">
        <v>-0.45684442020254035</v>
      </c>
      <c r="K5" s="156">
        <v>-5.1624999186224541E-2</v>
      </c>
    </row>
    <row r="6" spans="1:11" customFormat="1">
      <c r="A6" s="21">
        <v>3</v>
      </c>
      <c r="B6" s="191" t="s">
        <v>120</v>
      </c>
      <c r="C6" s="100">
        <v>39100</v>
      </c>
      <c r="D6" s="100">
        <v>39268</v>
      </c>
      <c r="E6" s="95">
        <v>1.9764529329716174E-2</v>
      </c>
      <c r="F6" s="95">
        <v>7.720811096134006E-2</v>
      </c>
      <c r="G6" s="95">
        <v>-2.2805014476188434E-2</v>
      </c>
      <c r="H6" s="95">
        <v>8.313185324460215E-2</v>
      </c>
      <c r="I6" s="95">
        <v>8.0665200407130655E-3</v>
      </c>
      <c r="J6" s="101">
        <v>1.0970964477211274</v>
      </c>
      <c r="K6" s="156">
        <v>6.8581221879453924E-2</v>
      </c>
    </row>
    <row r="7" spans="1:11" ht="15.75" thickBot="1">
      <c r="A7" s="139"/>
      <c r="B7" s="144" t="s">
        <v>91</v>
      </c>
      <c r="C7" s="145" t="s">
        <v>5</v>
      </c>
      <c r="D7" s="145" t="s">
        <v>5</v>
      </c>
      <c r="E7" s="146">
        <f>AVERAGE(E4:E6)</f>
        <v>-6.5834980609576676E-4</v>
      </c>
      <c r="F7" s="146">
        <f>AVERAGE(F4:F6)</f>
        <v>4.306879633742574E-2</v>
      </c>
      <c r="G7" s="146">
        <f>AVERAGE(G4:G6)</f>
        <v>-4.1499656504761395E-2</v>
      </c>
      <c r="H7" s="146">
        <f>AVERAGE(H4:H6)</f>
        <v>3.781515646699999E-2</v>
      </c>
      <c r="I7" s="146">
        <f>AVERAGE(I4:I6)</f>
        <v>1.325279182492467E-2</v>
      </c>
      <c r="J7" s="145" t="s">
        <v>5</v>
      </c>
      <c r="K7" s="145" t="s">
        <v>5</v>
      </c>
    </row>
    <row r="8" spans="1:11">
      <c r="A8" s="182" t="s">
        <v>92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</row>
    <row r="9" spans="1:11" ht="15" thickBo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11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7"/>
  <sheetViews>
    <sheetView zoomScale="85" workbookViewId="0">
      <selection activeCell="H39" sqref="H39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77" t="s">
        <v>133</v>
      </c>
      <c r="B1" s="177"/>
      <c r="C1" s="177"/>
      <c r="D1" s="177"/>
      <c r="E1" s="177"/>
      <c r="F1" s="177"/>
      <c r="G1" s="177"/>
    </row>
    <row r="2" spans="1:11" s="30" customFormat="1" ht="15.75" customHeight="1" thickBot="1">
      <c r="A2" s="172" t="s">
        <v>95</v>
      </c>
      <c r="B2" s="85"/>
      <c r="C2" s="178" t="s">
        <v>96</v>
      </c>
      <c r="D2" s="179"/>
      <c r="E2" s="178" t="s">
        <v>97</v>
      </c>
      <c r="F2" s="179"/>
      <c r="G2" s="86"/>
    </row>
    <row r="3" spans="1:11" s="30" customFormat="1" ht="45.75" thickBot="1">
      <c r="A3" s="173"/>
      <c r="B3" s="34" t="s">
        <v>78</v>
      </c>
      <c r="C3" s="34" t="s">
        <v>98</v>
      </c>
      <c r="D3" s="34" t="s">
        <v>99</v>
      </c>
      <c r="E3" s="34" t="s">
        <v>100</v>
      </c>
      <c r="F3" s="34" t="s">
        <v>99</v>
      </c>
      <c r="G3" s="35" t="s">
        <v>134</v>
      </c>
    </row>
    <row r="4" spans="1:11" s="30" customFormat="1">
      <c r="A4" s="21">
        <v>1</v>
      </c>
      <c r="B4" s="191" t="s">
        <v>120</v>
      </c>
      <c r="C4" s="37">
        <v>30.321020000000019</v>
      </c>
      <c r="D4" s="95">
        <v>1.9764529329662855E-2</v>
      </c>
      <c r="E4" s="38">
        <v>0</v>
      </c>
      <c r="F4" s="95">
        <v>0</v>
      </c>
      <c r="G4" s="39">
        <v>0</v>
      </c>
    </row>
    <row r="5" spans="1:11" s="30" customFormat="1">
      <c r="A5" s="21">
        <v>2</v>
      </c>
      <c r="B5" s="26" t="s">
        <v>132</v>
      </c>
      <c r="C5" s="37">
        <v>-1.9263899999999559</v>
      </c>
      <c r="D5" s="95">
        <v>-5.9395027792693254E-3</v>
      </c>
      <c r="E5" s="38">
        <v>0</v>
      </c>
      <c r="F5" s="95">
        <v>0</v>
      </c>
      <c r="G5" s="39">
        <v>0</v>
      </c>
    </row>
    <row r="6" spans="1:11" s="30" customFormat="1">
      <c r="A6" s="21">
        <v>3</v>
      </c>
      <c r="B6" s="36" t="s">
        <v>121</v>
      </c>
      <c r="C6" s="37">
        <v>-17.221349999999862</v>
      </c>
      <c r="D6" s="95">
        <v>-1.5800075968755309E-2</v>
      </c>
      <c r="E6" s="38">
        <v>0</v>
      </c>
      <c r="F6" s="95">
        <v>0</v>
      </c>
      <c r="G6" s="39">
        <v>0</v>
      </c>
    </row>
    <row r="7" spans="1:11" s="30" customFormat="1" ht="15.75" thickBot="1">
      <c r="A7" s="107"/>
      <c r="B7" s="87" t="s">
        <v>63</v>
      </c>
      <c r="C7" s="108">
        <v>11.173280000000201</v>
      </c>
      <c r="D7" s="92">
        <v>3.7896056349624235E-3</v>
      </c>
      <c r="E7" s="89">
        <v>0</v>
      </c>
      <c r="F7" s="92">
        <v>0</v>
      </c>
      <c r="G7" s="90">
        <v>0</v>
      </c>
    </row>
    <row r="8" spans="1:11" s="30" customFormat="1" ht="15" customHeight="1" thickBot="1">
      <c r="A8" s="180"/>
      <c r="B8" s="180"/>
      <c r="C8" s="180"/>
      <c r="D8" s="180"/>
      <c r="E8" s="180"/>
      <c r="F8" s="180"/>
      <c r="G8" s="180"/>
      <c r="H8" s="7"/>
      <c r="I8" s="7"/>
      <c r="J8" s="7"/>
      <c r="K8" s="7"/>
    </row>
    <row r="9" spans="1:11" s="30" customFormat="1">
      <c r="D9" s="40"/>
    </row>
    <row r="10" spans="1:11" s="30" customFormat="1">
      <c r="D10" s="40"/>
    </row>
    <row r="11" spans="1:11" s="30" customFormat="1">
      <c r="D11" s="40"/>
    </row>
    <row r="12" spans="1:11" s="30" customFormat="1">
      <c r="D12" s="40"/>
    </row>
    <row r="13" spans="1:11" s="30" customFormat="1">
      <c r="D13" s="40"/>
    </row>
    <row r="14" spans="1:11" s="30" customFormat="1">
      <c r="D14" s="40"/>
    </row>
    <row r="15" spans="1:11" s="30" customFormat="1">
      <c r="D15" s="40"/>
    </row>
    <row r="16" spans="1:11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/>
    <row r="29" spans="4:9" s="30" customFormat="1"/>
    <row r="30" spans="4:9" s="30" customFormat="1">
      <c r="H30" s="22"/>
      <c r="I30" s="22"/>
    </row>
    <row r="33" spans="1:5" ht="30.75" thickBot="1">
      <c r="B33" s="41" t="s">
        <v>78</v>
      </c>
      <c r="C33" s="34" t="s">
        <v>135</v>
      </c>
      <c r="D33" s="34" t="s">
        <v>136</v>
      </c>
      <c r="E33" s="35" t="s">
        <v>137</v>
      </c>
    </row>
    <row r="34" spans="1:5">
      <c r="A34" s="22">
        <v>1</v>
      </c>
      <c r="B34" s="36" t="str">
        <f t="shared" ref="B34:D36" si="0">B4</f>
        <v>Zbalansovanyi Fond "Parytet"</v>
      </c>
      <c r="C34" s="112">
        <f t="shared" si="0"/>
        <v>30.321020000000019</v>
      </c>
      <c r="D34" s="95">
        <f t="shared" si="0"/>
        <v>1.9764529329662855E-2</v>
      </c>
      <c r="E34" s="113">
        <f>G4</f>
        <v>0</v>
      </c>
    </row>
    <row r="35" spans="1:5">
      <c r="A35" s="22">
        <v>2</v>
      </c>
      <c r="B35" s="36" t="str">
        <f t="shared" si="0"/>
        <v>Оptimum</v>
      </c>
      <c r="C35" s="112">
        <f t="shared" si="0"/>
        <v>-1.9263899999999559</v>
      </c>
      <c r="D35" s="95">
        <f t="shared" si="0"/>
        <v>-5.9395027792693254E-3</v>
      </c>
      <c r="E35" s="113">
        <f>G5</f>
        <v>0</v>
      </c>
    </row>
    <row r="36" spans="1:5">
      <c r="A36" s="22">
        <v>3</v>
      </c>
      <c r="B36" s="36" t="str">
        <f t="shared" si="0"/>
        <v>ТАSК Ukrainskyi Kapital</v>
      </c>
      <c r="C36" s="112">
        <f t="shared" si="0"/>
        <v>-17.221349999999862</v>
      </c>
      <c r="D36" s="95">
        <f t="shared" si="0"/>
        <v>-1.5800075968755309E-2</v>
      </c>
      <c r="E36" s="113">
        <f>G6</f>
        <v>0</v>
      </c>
    </row>
    <row r="37" spans="1:5">
      <c r="B37" s="36"/>
      <c r="C37" s="112"/>
      <c r="D37" s="95"/>
      <c r="E37" s="113"/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R52" sqref="R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78</v>
      </c>
      <c r="B1" s="64" t="s">
        <v>109</v>
      </c>
      <c r="C1" s="10"/>
      <c r="D1" s="10"/>
    </row>
    <row r="2" spans="1:4" ht="14.25">
      <c r="A2" s="26" t="s">
        <v>121</v>
      </c>
      <c r="B2" s="132">
        <v>-1.5800075968734228E-2</v>
      </c>
      <c r="C2" s="10"/>
      <c r="D2" s="10"/>
    </row>
    <row r="3" spans="1:4" ht="14.25">
      <c r="A3" s="71" t="s">
        <v>138</v>
      </c>
      <c r="B3" s="132">
        <v>-5.9395027792692456E-3</v>
      </c>
      <c r="C3" s="10"/>
      <c r="D3" s="10"/>
    </row>
    <row r="4" spans="1:4" ht="14.25">
      <c r="A4" s="26" t="s">
        <v>120</v>
      </c>
      <c r="B4" s="132">
        <v>1.9764529329716174E-2</v>
      </c>
      <c r="C4" s="10"/>
      <c r="D4" s="10"/>
    </row>
    <row r="5" spans="1:4" ht="14.25">
      <c r="A5" s="26" t="s">
        <v>112</v>
      </c>
      <c r="B5" s="133">
        <v>-6.5834980609576676E-4</v>
      </c>
      <c r="C5" s="10"/>
      <c r="D5" s="10"/>
    </row>
    <row r="6" spans="1:4" ht="14.25">
      <c r="A6" s="140" t="s">
        <v>17</v>
      </c>
      <c r="B6" s="133">
        <v>-2.5765448533510149E-4</v>
      </c>
      <c r="C6" s="10"/>
      <c r="D6" s="10"/>
    </row>
    <row r="7" spans="1:4" ht="14.25">
      <c r="A7" s="140" t="s">
        <v>16</v>
      </c>
      <c r="B7" s="133">
        <v>3.7254130605822278E-2</v>
      </c>
      <c r="C7" s="10"/>
      <c r="D7" s="10"/>
    </row>
    <row r="8" spans="1:4" ht="14.25">
      <c r="A8" s="140" t="s">
        <v>113</v>
      </c>
      <c r="B8" s="133">
        <v>5.904037988737687E-2</v>
      </c>
      <c r="C8" s="10"/>
      <c r="D8" s="10"/>
    </row>
    <row r="9" spans="1:4" ht="14.25">
      <c r="A9" s="140" t="s">
        <v>114</v>
      </c>
      <c r="B9" s="133">
        <v>6.0559994320748656E-2</v>
      </c>
      <c r="C9" s="10"/>
      <c r="D9" s="10"/>
    </row>
    <row r="10" spans="1:4" ht="14.25">
      <c r="A10" s="140" t="s">
        <v>115</v>
      </c>
      <c r="B10" s="133">
        <v>1.1890410958904111E-2</v>
      </c>
      <c r="C10" s="10"/>
      <c r="D10" s="10"/>
    </row>
    <row r="11" spans="1:4" ht="15" thickBot="1">
      <c r="A11" s="209" t="s">
        <v>116</v>
      </c>
      <c r="B11" s="134">
        <v>4.197284447311489E-2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2018-09-17T04:45:52Z</dcterms:modified>
</cp:coreProperties>
</file>