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9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ВЧА'!$B$3:$G$19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ВЧА'!$B$35:$E$35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B36" i="17"/>
  <c r="B37"/>
  <c r="E60" i="14"/>
  <c r="E61"/>
  <c r="E62"/>
  <c r="E63"/>
  <c r="D60"/>
  <c r="D61"/>
  <c r="D62"/>
  <c r="D63"/>
  <c r="C60"/>
  <c r="C61"/>
  <c r="C62"/>
  <c r="C63"/>
  <c r="B60"/>
  <c r="B61"/>
  <c r="B62"/>
  <c r="B63"/>
  <c r="E64"/>
  <c r="D64"/>
  <c r="C64"/>
  <c r="B64"/>
  <c r="C19" i="12"/>
  <c r="C23" s="1"/>
  <c r="D23" s="1"/>
  <c r="E38" i="17"/>
  <c r="E39"/>
  <c r="D38"/>
  <c r="D39"/>
  <c r="C38"/>
  <c r="C39"/>
  <c r="B38"/>
  <c r="B39"/>
  <c r="C26" i="12"/>
  <c r="D26"/>
  <c r="C27"/>
  <c r="D27"/>
  <c r="C28"/>
  <c r="D28"/>
  <c r="C29"/>
  <c r="D29"/>
  <c r="C30"/>
  <c r="D30"/>
  <c r="C31"/>
  <c r="D31"/>
  <c r="C32"/>
  <c r="D32"/>
  <c r="C33"/>
  <c r="D33"/>
  <c r="B26"/>
  <c r="B27"/>
  <c r="B28"/>
  <c r="B29"/>
  <c r="B30"/>
  <c r="B31"/>
  <c r="B32"/>
  <c r="B33"/>
  <c r="I8" i="16"/>
  <c r="H8"/>
  <c r="G8"/>
  <c r="F8"/>
  <c r="E8"/>
  <c r="E40" i="20"/>
  <c r="E39"/>
  <c r="D40"/>
  <c r="D39"/>
  <c r="C40"/>
  <c r="C39"/>
  <c r="B40"/>
  <c r="B39"/>
  <c r="C25" i="12"/>
  <c r="B25"/>
  <c r="C24"/>
  <c r="B24"/>
  <c r="E38" i="20"/>
  <c r="D38"/>
  <c r="C38"/>
  <c r="B38"/>
  <c r="E37"/>
  <c r="D37"/>
  <c r="C37"/>
  <c r="B37"/>
  <c r="I8" i="24"/>
  <c r="H8"/>
  <c r="G8"/>
  <c r="F8"/>
  <c r="E8"/>
  <c r="E37" i="17"/>
  <c r="D37"/>
  <c r="C37"/>
  <c r="E36"/>
  <c r="D36"/>
  <c r="C36"/>
  <c r="E7" i="22"/>
  <c r="E59" i="14"/>
  <c r="E58"/>
  <c r="E57"/>
  <c r="E56"/>
  <c r="E55"/>
  <c r="D59"/>
  <c r="D58"/>
  <c r="D57"/>
  <c r="D56"/>
  <c r="D55"/>
  <c r="C59"/>
  <c r="C58"/>
  <c r="C57"/>
  <c r="C56"/>
  <c r="C55"/>
  <c r="B59"/>
  <c r="B58"/>
  <c r="B57"/>
  <c r="B56"/>
  <c r="B55"/>
  <c r="I20" i="21"/>
  <c r="H20"/>
  <c r="G20"/>
  <c r="F20"/>
  <c r="E20"/>
  <c r="E65" i="14"/>
  <c r="E66"/>
  <c r="C65"/>
  <c r="C66"/>
  <c r="D25" i="12"/>
  <c r="D24"/>
  <c r="F7" i="23"/>
  <c r="E7"/>
  <c r="F7" i="22"/>
  <c r="D19" i="12"/>
</calcChain>
</file>

<file path=xl/sharedStrings.xml><?xml version="1.0" encoding="utf-8"?>
<sst xmlns="http://schemas.openxmlformats.org/spreadsheetml/2006/main" count="373" uniqueCount="161">
  <si>
    <t>http://www.task.ua/</t>
  </si>
  <si>
    <t>http://univer.ua/</t>
  </si>
  <si>
    <t>http://www.sem.biz.ua/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</si>
  <si>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</si>
  <si>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</si>
  <si>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</si>
  <si>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</si>
  <si>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</si>
  <si>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</si>
  <si>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</si>
  <si>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</si>
  <si>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</si>
  <si>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</si>
  <si>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</si>
  <si>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</si>
  <si>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</si>
  <si>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</si>
  <si>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</si>
  <si>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</si>
  <si>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April</t>
  </si>
  <si>
    <t>May</t>
  </si>
  <si>
    <t>Since the beginning of 2016</t>
  </si>
  <si>
    <t>Index</t>
  </si>
  <si>
    <t>Monthly change</t>
  </si>
  <si>
    <t>YTD change</t>
  </si>
  <si>
    <t>RTSI (Russia)</t>
  </si>
  <si>
    <t>WIG20 (Poland)</t>
  </si>
  <si>
    <t>MICEX (Russia)</t>
  </si>
  <si>
    <t>HANG SENG (Hong Kong)</t>
  </si>
  <si>
    <t>SHANGHAI SE COMPOSITE (China)</t>
  </si>
  <si>
    <t>FTSE 100 (Great Britain)</t>
  </si>
  <si>
    <t>DJIA (USA)</t>
  </si>
  <si>
    <t>S&amp;P 500 (USA)</t>
  </si>
  <si>
    <t>CAC 40 (France)</t>
  </si>
  <si>
    <t>DAX (Germany)</t>
  </si>
  <si>
    <t>NIKKEI 225 (Japan)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</si>
  <si>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</si>
  <si>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</si>
  <si>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</si>
  <si>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</si>
  <si>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</si>
  <si>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</si>
  <si>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</si>
  <si>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</si>
  <si>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</si>
  <si>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</si>
  <si>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KINTO-Ekviti</t>
  </si>
  <si>
    <t>Altus – Depozyt</t>
  </si>
  <si>
    <t>Sofiivskyi</t>
  </si>
  <si>
    <t>UNIVER.UA/Taras Shevchenko: Fond Zaoshchadzhen</t>
  </si>
  <si>
    <t>Altus – Zbalansovanyi</t>
  </si>
  <si>
    <t>KINTO-Kaznacheyskyi</t>
  </si>
  <si>
    <t>VSI</t>
  </si>
  <si>
    <t>UNIVER.UA/Volodymyr Velykyi: Fond Zbalansovanyi</t>
  </si>
  <si>
    <t>ТАSK Resurs</t>
  </si>
  <si>
    <t>Bonum Optimum</t>
  </si>
  <si>
    <t>UNIVER.UA/Iaroslav Mudryi: Fond Aktsii</t>
  </si>
  <si>
    <t>Nadbannia</t>
  </si>
  <si>
    <t>SEM Azhio</t>
  </si>
  <si>
    <t>Total</t>
  </si>
  <si>
    <t>(*) All funds are diversified unit funds.</t>
  </si>
  <si>
    <t>Others</t>
  </si>
  <si>
    <t>PrJSC “KINTO”</t>
  </si>
  <si>
    <t>LLC AMC “Univer Menedzhment”</t>
  </si>
  <si>
    <t>LLC AMC "Altus Assets Activitis"</t>
  </si>
  <si>
    <t>LLC AMC  "IVEKS ESSET MENEDZHMENT"</t>
  </si>
  <si>
    <t>LLC AMC "Altus Essets Activitis"</t>
  </si>
  <si>
    <t>LLC AMC "Vsesvit"</t>
  </si>
  <si>
    <t>LLC AMC "TASK-Invest"</t>
  </si>
  <si>
    <t>LLC AMC "Bonum Grup"</t>
  </si>
  <si>
    <t>LLC AMC "АRТ - КАPITAL  Menedzhment"</t>
  </si>
  <si>
    <t>LLC AMC “Spivdruzhnist Esset Menedzhment”</t>
  </si>
  <si>
    <t>Open-Ended Funds' Rates of Return. Sorting by the Date of Reaching Compliance with the Standards</t>
  </si>
  <si>
    <t>Rates of Return on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</si>
  <si>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</si>
  <si>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</si>
  <si>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</si>
  <si>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</si>
  <si>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</si>
  <si>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</si>
  <si>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1 year</t>
  </si>
  <si>
    <t>YTD</t>
  </si>
  <si>
    <t>since the fund's inception</t>
  </si>
  <si>
    <t>since the fund's inception, % per annum (average)*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</si>
  <si>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</si>
  <si>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</si>
  <si>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</si>
  <si>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</si>
  <si>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</si>
  <si>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</si>
  <si>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</si>
  <si>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</si>
  <si>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</si>
  <si>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</si>
  <si>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</si>
  <si>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2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</si>
  <si>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</si>
  <si>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</si>
  <si>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</si>
  <si>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</si>
  <si>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ТАSК Resurs</t>
  </si>
  <si>
    <t xml:space="preserve">KINTO-Klasychnyi 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</si>
  <si>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</si>
  <si>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</si>
  <si>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</si>
  <si>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</si>
  <si>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</si>
  <si>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</si>
  <si>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</si>
  <si>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</si>
  <si>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</si>
  <si>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</si>
  <si>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TASK Ukrainskyi Kapital</t>
  </si>
  <si>
    <t>UNIVER.UA/Otaman: Fond Perspectyvnykh Aktsii</t>
  </si>
  <si>
    <t xml:space="preserve">Optimum </t>
  </si>
  <si>
    <t>unit</t>
  </si>
  <si>
    <t>diversified</t>
  </si>
  <si>
    <t>specialized</t>
  </si>
  <si>
    <t>LLC AMC "ART-KAPITAL Menedzhment"</t>
  </si>
  <si>
    <t>LLC AMC "TASK Invest"</t>
  </si>
  <si>
    <t>LLC AMC  “Univer Menedzhment”</t>
  </si>
  <si>
    <t>LLC AMC "SЕМ"</t>
  </si>
  <si>
    <t>Interval Funds' Rates of Return. Sorting by the Date of Reaching Compliance with the Standards</t>
  </si>
  <si>
    <t xml:space="preserve">6 month </t>
  </si>
  <si>
    <t>Optimum</t>
  </si>
  <si>
    <t>Zbalansovanyi Fond Parytet</t>
  </si>
  <si>
    <t>Interval Funds' Dynamics.  Ranking by Net Inflow</t>
  </si>
  <si>
    <t xml:space="preserve">Net inflow/outflow of capital over the month, UAH thsd </t>
  </si>
  <si>
    <t>"UNIVER.UA/Otaman: Fond Perspectyvnykh Aktsii"</t>
  </si>
  <si>
    <t>NAV Change, UAH thsd.</t>
  </si>
  <si>
    <t>NAV Change, %</t>
  </si>
  <si>
    <t>Net inflow-outflow,   UAH thsd.</t>
  </si>
  <si>
    <t xml:space="preserve">"UNIVER.UA/Otaman: Fond Perspectyvnyh Aktsii" 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</si>
  <si>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</si>
  <si>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</si>
  <si>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</si>
  <si>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</si>
  <si>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</si>
  <si>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</si>
  <si>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</si>
  <si>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</si>
  <si>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AntyBank</t>
  </si>
  <si>
    <t>Indeks Ukrainskoi Birzhi”</t>
  </si>
  <si>
    <t>“TASK  Universal”</t>
  </si>
  <si>
    <t>non-diversified</t>
  </si>
  <si>
    <t>LLC AMC "ART KAPITAL Menedzhment"</t>
  </si>
  <si>
    <t>PrJSC "Kinto"</t>
  </si>
  <si>
    <t xml:space="preserve">LLC "AMC "ТАSK-Invest" </t>
  </si>
  <si>
    <t>Closed-End Funds' Rates of Return. Sorting by the Date of Reaching Compliance with the Standards</t>
  </si>
  <si>
    <t>Rates of Return of Investment Certificates</t>
  </si>
  <si>
    <t>1 month</t>
  </si>
  <si>
    <t>TASK  Universal</t>
  </si>
  <si>
    <t>Indeks Ukrainskoi Birzhi</t>
  </si>
  <si>
    <t>UNIVER.UA/Skif: Fond Nerukhomosti</t>
  </si>
  <si>
    <t>Closed-End Funds' Rates of Return. Sorting by the Date of Reaching Compliance with the Standards*</t>
  </si>
  <si>
    <t>Number of Securities in Circulation</t>
  </si>
  <si>
    <t>Net inflow/ outflow of capital during month, UAH thsd.</t>
  </si>
  <si>
    <t>1 Month*</t>
  </si>
  <si>
    <t>UNIVER.UA/Myhailo Hrushevskyi: Fond Derzhavnykh Paperiv</t>
  </si>
  <si>
    <t>Altus-Stratehichnyi</t>
  </si>
  <si>
    <t xml:space="preserve">UNIVER.UA/Myhailo Hrushevskyi: Fond Derzhavnykh Paperiv   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</si>
</sst>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6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/>
      <bottom style="dotted">
        <color indexed="23"/>
      </bottom>
      <diagonal/>
    </border>
    <border>
      <left/>
      <right style="dotted">
        <color indexed="55"/>
      </right>
      <top/>
      <bottom style="medium">
        <color rgb="FF008080"/>
      </bottom>
      <diagonal/>
    </border>
    <border>
      <left/>
      <right/>
      <top style="dotted">
        <color indexed="23"/>
      </top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8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10" fontId="20" fillId="0" borderId="53" xfId="5" applyNumberFormat="1" applyFont="1" applyFill="1" applyBorder="1" applyAlignment="1">
      <alignment horizontal="center" vertical="center" wrapText="1"/>
    </xf>
    <xf numFmtId="10" fontId="20" fillId="0" borderId="53" xfId="5" applyNumberFormat="1" applyFont="1" applyFill="1" applyBorder="1" applyAlignment="1">
      <alignment horizontal="right" vertical="center" wrapText="1" indent="1"/>
    </xf>
    <xf numFmtId="0" fontId="9" fillId="0" borderId="54" xfId="0" applyFont="1" applyFill="1" applyBorder="1" applyAlignment="1">
      <alignment horizontal="center" vertical="center"/>
    </xf>
    <xf numFmtId="10" fontId="19" fillId="0" borderId="12" xfId="0" applyNumberFormat="1" applyFont="1" applyBorder="1" applyAlignment="1">
      <alignment horizontal="right" vertical="center" inden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5" xfId="6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8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0" fillId="0" borderId="58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21" fillId="0" borderId="61" xfId="4" applyFont="1" applyFill="1" applyBorder="1" applyAlignment="1">
      <alignment vertical="center" wrapText="1"/>
    </xf>
    <xf numFmtId="0" fontId="9" fillId="0" borderId="62" xfId="0" applyFont="1" applyBorder="1" applyAlignment="1">
      <alignment vertical="center"/>
    </xf>
    <xf numFmtId="0" fontId="21" fillId="0" borderId="63" xfId="4" applyFont="1" applyFill="1" applyBorder="1" applyAlignment="1">
      <alignment vertical="center" wrapText="1"/>
    </xf>
    <xf numFmtId="0" fontId="9" fillId="0" borderId="64" xfId="0" applyFont="1" applyBorder="1" applyAlignment="1">
      <alignment vertical="center"/>
    </xf>
    <xf numFmtId="10" fontId="14" fillId="0" borderId="5" xfId="5" applyNumberFormat="1" applyFont="1" applyFill="1" applyBorder="1" applyAlignment="1">
      <alignment horizontal="center" vertical="center" wrapText="1"/>
    </xf>
    <xf numFmtId="0" fontId="14" fillId="0" borderId="65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6" xfId="3" applyFont="1" applyFill="1" applyBorder="1" applyAlignment="1">
      <alignment vertical="center" wrapText="1"/>
    </xf>
    <xf numFmtId="0" fontId="21" fillId="0" borderId="67" xfId="0" applyFont="1" applyBorder="1"/>
    <xf numFmtId="0" fontId="21" fillId="0" borderId="0" xfId="0" applyFont="1"/>
    <xf numFmtId="0" fontId="10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8" xfId="0" applyFont="1" applyBorder="1"/>
    <xf numFmtId="0" fontId="10" fillId="0" borderId="5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71" xfId="0" applyFont="1" applyBorder="1"/>
    <xf numFmtId="0" fontId="6" fillId="0" borderId="72" xfId="0" applyFont="1" applyBorder="1" applyAlignment="1">
      <alignment vertical="top" wrapText="1"/>
    </xf>
    <xf numFmtId="0" fontId="9" fillId="0" borderId="73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72" xfId="0" applyFont="1" applyBorder="1" applyAlignment="1">
      <alignment vertical="top" wrapText="1"/>
    </xf>
    <xf numFmtId="10" fontId="21" fillId="0" borderId="24" xfId="5" applyNumberFormat="1" applyFont="1" applyFill="1" applyBorder="1" applyAlignment="1">
      <alignment horizontal="left" vertical="center" wrapText="1"/>
    </xf>
    <xf numFmtId="0" fontId="9" fillId="0" borderId="74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center" vertical="center" wrapText="1"/>
    </xf>
    <xf numFmtId="0" fontId="21" fillId="0" borderId="22" xfId="4" applyFont="1" applyFill="1" applyBorder="1" applyAlignment="1">
      <alignment vertical="center" wrapText="1"/>
    </xf>
    <xf numFmtId="0" fontId="25" fillId="0" borderId="75" xfId="0" applyFont="1" applyBorder="1" applyAlignment="1">
      <alignment horizontal="center" vertical="center" wrapText="1"/>
    </xf>
    <xf numFmtId="0" fontId="9" fillId="0" borderId="67" xfId="0" applyFont="1" applyBorder="1"/>
    <xf numFmtId="0" fontId="20" fillId="0" borderId="76" xfId="6" applyFont="1" applyFill="1" applyBorder="1" applyAlignment="1">
      <alignment horizontal="center" vertical="center" wrapText="1"/>
    </xf>
    <xf numFmtId="0" fontId="20" fillId="0" borderId="77" xfId="6" applyFont="1" applyFill="1" applyBorder="1" applyAlignment="1">
      <alignment horizontal="center" vertical="center" wrapText="1"/>
    </xf>
    <xf numFmtId="0" fontId="21" fillId="0" borderId="74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9" fillId="0" borderId="78" xfId="0" applyFont="1" applyBorder="1"/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61E-2"/>
          <c:y val="0.29118882898119081"/>
          <c:w val="0.94700933744769755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256097368263715E-3"/>
                  <c:y val="2.212519172884025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-3.5443710956537533E-3</c:v>
                </c:pt>
                <c:pt idx="1">
                  <c:v>-3.6459028055666698E-2</c:v>
                </c:pt>
                <c:pt idx="2">
                  <c:v>-9.9667636061487208E-2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9576757361210703E-3"/>
                  <c:y val="2.447496900802283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0.14692593337845516</c:v>
                </c:pt>
                <c:pt idx="1">
                  <c:v>-2.0574490821224645E-3</c:v>
                </c:pt>
                <c:pt idx="2">
                  <c:v>-8.7714693960866619E-2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3922E-4"/>
                  <c:y val="-2.601337545062257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707987321848272E-4"/>
                  <c:y val="-1.471606814594071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47E-4"/>
                  <c:y val="-1.823878442829043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3.2143869593608577E-2</c:v>
                </c:pt>
                <c:pt idx="1">
                  <c:v>-1.2789320090067981E-2</c:v>
                </c:pt>
                <c:pt idx="2">
                  <c:v>2.8717497262565516E-2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2226583449224032E-4"/>
                  <c:y val="-1.669709134979846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79E-4"/>
                  <c:y val="5.430086321469545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2.6030769665953728E-2</c:v>
                </c:pt>
                <c:pt idx="1">
                  <c:v>-2.4288494543655254E-2</c:v>
                </c:pt>
                <c:pt idx="2">
                  <c:v>-3.3057102779200452E-2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4.6530958419391033E-2</c:v>
                </c:pt>
                <c:pt idx="1">
                  <c:v>-1.19796736541469E-2</c:v>
                </c:pt>
                <c:pt idx="2">
                  <c:v>-0.10195118239378849</c:v>
                </c:pt>
              </c:numCache>
            </c:numRef>
          </c:val>
        </c:ser>
        <c:dLbls>
          <c:showVal val="1"/>
        </c:dLbls>
        <c:gapWidth val="400"/>
        <c:overlap val="-10"/>
        <c:axId val="57535104"/>
        <c:axId val="65425792"/>
      </c:barChart>
      <c:catAx>
        <c:axId val="5753510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25792"/>
        <c:crosses val="autoZero"/>
        <c:auto val="1"/>
        <c:lblAlgn val="ctr"/>
        <c:lblOffset val="0"/>
        <c:tickLblSkip val="1"/>
        <c:tickMarkSkip val="1"/>
      </c:catAx>
      <c:valAx>
        <c:axId val="65425792"/>
        <c:scaling>
          <c:orientation val="minMax"/>
          <c:max val="0.15"/>
          <c:min val="-0.15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75351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85E-2"/>
          <c:y val="0.8582407591024571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WIG20 (Poland)</c:v>
                </c:pt>
                <c:pt idx="2">
                  <c:v>PFTS Index</c:v>
                </c:pt>
                <c:pt idx="3">
                  <c:v>MICEX (Russia)</c:v>
                </c:pt>
                <c:pt idx="4">
                  <c:v>HANG SENG (Hong Kong)</c:v>
                </c:pt>
                <c:pt idx="5">
                  <c:v>SHANGHAI SE COMPOSITE (China)</c:v>
                </c:pt>
                <c:pt idx="6">
                  <c:v>UX Index</c:v>
                </c:pt>
                <c:pt idx="7">
                  <c:v>FTSE 100 (Great Britain)</c:v>
                </c:pt>
                <c:pt idx="8">
                  <c:v>DJIA (USA)</c:v>
                </c:pt>
                <c:pt idx="9">
                  <c:v>S&amp;P 500 (USA)</c:v>
                </c:pt>
                <c:pt idx="10">
                  <c:v>CAC 40 (France)</c:v>
                </c:pt>
                <c:pt idx="11">
                  <c:v>DAX (Germany)</c:v>
                </c:pt>
                <c:pt idx="12">
                  <c:v>NIKKEI 225 (Japan)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-4.9184636897940281E-2</c:v>
                </c:pt>
                <c:pt idx="1">
                  <c:v>-4.6608739665935595E-2</c:v>
                </c:pt>
                <c:pt idx="2">
                  <c:v>-3.6459028055666698E-2</c:v>
                </c:pt>
                <c:pt idx="3">
                  <c:v>-2.766954251043241E-2</c:v>
                </c:pt>
                <c:pt idx="4">
                  <c:v>-1.1959908957352772E-2</c:v>
                </c:pt>
                <c:pt idx="5">
                  <c:v>-7.3861859298653965E-3</c:v>
                </c:pt>
                <c:pt idx="6">
                  <c:v>-2.0574490821224645E-3</c:v>
                </c:pt>
                <c:pt idx="7">
                  <c:v>-1.7783075318533736E-3</c:v>
                </c:pt>
                <c:pt idx="8">
                  <c:v>7.6292757139229117E-4</c:v>
                </c:pt>
                <c:pt idx="9">
                  <c:v>1.5329492083474561E-2</c:v>
                </c:pt>
                <c:pt idx="10">
                  <c:v>1.7308803872692513E-2</c:v>
                </c:pt>
                <c:pt idx="11">
                  <c:v>2.2290135342569961E-2</c:v>
                </c:pt>
                <c:pt idx="12">
                  <c:v>3.4137063071333573E-2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WIG20 (Poland)</c:v>
                </c:pt>
                <c:pt idx="2">
                  <c:v>PFTS Index</c:v>
                </c:pt>
                <c:pt idx="3">
                  <c:v>MICEX (Russia)</c:v>
                </c:pt>
                <c:pt idx="4">
                  <c:v>HANG SENG (Hong Kong)</c:v>
                </c:pt>
                <c:pt idx="5">
                  <c:v>SHANGHAI SE COMPOSITE (China)</c:v>
                </c:pt>
                <c:pt idx="6">
                  <c:v>UX Index</c:v>
                </c:pt>
                <c:pt idx="7">
                  <c:v>FTSE 100 (Great Britain)</c:v>
                </c:pt>
                <c:pt idx="8">
                  <c:v>DJIA (USA)</c:v>
                </c:pt>
                <c:pt idx="9">
                  <c:v>S&amp;P 500 (USA)</c:v>
                </c:pt>
                <c:pt idx="10">
                  <c:v>CAC 40 (France)</c:v>
                </c:pt>
                <c:pt idx="11">
                  <c:v>DAX (Germany)</c:v>
                </c:pt>
                <c:pt idx="12">
                  <c:v>NIKKEI 225 (Japan)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0.1945603931100075</c:v>
                </c:pt>
                <c:pt idx="1">
                  <c:v>-2.7383481698625811E-2</c:v>
                </c:pt>
                <c:pt idx="2">
                  <c:v>-9.9667636061487208E-2</c:v>
                </c:pt>
                <c:pt idx="3">
                  <c:v>7.8149838760957602E-2</c:v>
                </c:pt>
                <c:pt idx="4">
                  <c:v>-4.8763946869937458E-2</c:v>
                </c:pt>
                <c:pt idx="5">
                  <c:v>-0.18367723928846125</c:v>
                </c:pt>
                <c:pt idx="6">
                  <c:v>-8.7714693960866619E-2</c:v>
                </c:pt>
                <c:pt idx="7">
                  <c:v>-6.8950677791856929E-3</c:v>
                </c:pt>
                <c:pt idx="8">
                  <c:v>1.0414187334944147E-2</c:v>
                </c:pt>
                <c:pt idx="9">
                  <c:v>1.6284119106699801E-2</c:v>
                </c:pt>
                <c:pt idx="10">
                  <c:v>-3.6671983306037492E-2</c:v>
                </c:pt>
                <c:pt idx="11">
                  <c:v>-4.4705347942522677E-2</c:v>
                </c:pt>
                <c:pt idx="12">
                  <c:v>-9.4502332966090119E-2</c:v>
                </c:pt>
              </c:numCache>
            </c:numRef>
          </c:val>
        </c:ser>
        <c:dLbls>
          <c:showVal val="1"/>
        </c:dLbls>
        <c:gapWidth val="100"/>
        <c:overlap val="-20"/>
        <c:axId val="65476480"/>
        <c:axId val="65478016"/>
      </c:barChart>
      <c:catAx>
        <c:axId val="6547648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78016"/>
        <c:crosses val="autoZero"/>
        <c:lblAlgn val="ctr"/>
        <c:lblOffset val="100"/>
        <c:tickLblSkip val="1"/>
        <c:tickMarkSkip val="1"/>
      </c:catAx>
      <c:valAx>
        <c:axId val="65478016"/>
        <c:scaling>
          <c:orientation val="minMax"/>
          <c:max val="0.25"/>
          <c:min val="-0.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764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2226498814392907E-2"/>
                  <c:y val="-0.11947461937634908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7113141818039671E-2"/>
                  <c:y val="-8.441189153743866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8003609807176414E-2"/>
                  <c:y val="-3.7143708216167297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79744286062226"/>
                  <c:y val="8.2779236385264868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5553939690322101E-2"/>
                  <c:y val="7.8698434270904852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5002000912755256E-2"/>
                  <c:y val="0.15585765756939327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8213923132396056E-2"/>
                  <c:y val="0.10019523836774806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0.1014085473908919"/>
                  <c:y val="9.2568710278391392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9295289618620021E-2"/>
                  <c:y val="-8.0374861058322231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9686357091741354E-2"/>
                  <c:y val="-7.4702938287048423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798663894328538E-2"/>
                  <c:y val="-0.15792312948458087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KINTO-Ekviti</c:v>
                </c:pt>
                <c:pt idx="4">
                  <c:v>Altus – Depozyt</c:v>
                </c:pt>
                <c:pt idx="5">
                  <c:v>Sofiivskyi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VSI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В_ВЧА!$C$23:$C$33</c:f>
              <c:numCache>
                <c:formatCode>#,##0.00</c:formatCode>
                <c:ptCount val="11"/>
                <c:pt idx="0">
                  <c:v>3647887.0999000072</c:v>
                </c:pt>
                <c:pt idx="1">
                  <c:v>21018829.460000001</c:v>
                </c:pt>
                <c:pt idx="2">
                  <c:v>5113684.42</c:v>
                </c:pt>
                <c:pt idx="3">
                  <c:v>3408624.32</c:v>
                </c:pt>
                <c:pt idx="4">
                  <c:v>3276025.94</c:v>
                </c:pt>
                <c:pt idx="5">
                  <c:v>3199229.6461</c:v>
                </c:pt>
                <c:pt idx="6">
                  <c:v>3058780.44</c:v>
                </c:pt>
                <c:pt idx="7">
                  <c:v>2639607.73</c:v>
                </c:pt>
                <c:pt idx="8">
                  <c:v>1907449.23</c:v>
                </c:pt>
                <c:pt idx="9">
                  <c:v>1361002.7</c:v>
                </c:pt>
                <c:pt idx="10">
                  <c:v>967795.06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KINTO-Ekviti</c:v>
                </c:pt>
                <c:pt idx="4">
                  <c:v>Altus – Depozyt</c:v>
                </c:pt>
                <c:pt idx="5">
                  <c:v>Sofiivskyi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VSI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В_ВЧА!$D$23:$D$33</c:f>
              <c:numCache>
                <c:formatCode>0.00%</c:formatCode>
                <c:ptCount val="11"/>
                <c:pt idx="0">
                  <c:v>7.3547718190389716E-2</c:v>
                </c:pt>
                <c:pt idx="1">
                  <c:v>0.42377598414663542</c:v>
                </c:pt>
                <c:pt idx="2">
                  <c:v>0.10310072936387088</c:v>
                </c:pt>
                <c:pt idx="3">
                  <c:v>6.8723766399223438E-2</c:v>
                </c:pt>
                <c:pt idx="4">
                  <c:v>6.6050353539212084E-2</c:v>
                </c:pt>
                <c:pt idx="5">
                  <c:v>6.4502007324775137E-2</c:v>
                </c:pt>
                <c:pt idx="6">
                  <c:v>6.167030822131607E-2</c:v>
                </c:pt>
                <c:pt idx="7">
                  <c:v>5.3219060826892317E-2</c:v>
                </c:pt>
                <c:pt idx="8">
                  <c:v>3.8457478147928791E-2</c:v>
                </c:pt>
                <c:pt idx="9">
                  <c:v>2.7440170239562328E-2</c:v>
                </c:pt>
                <c:pt idx="10">
                  <c:v>1.9512423600193771E-2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746055179143619E-2"/>
          <c:y val="0.38398395788945983"/>
          <c:w val="0.9032508556923006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4191493019761227E-3"/>
                  <c:y val="-3.8708276978310064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ВЧА'!$B$55:$B$65</c:f>
              <c:strCache>
                <c:ptCount val="11"/>
                <c:pt idx="0">
                  <c:v>VSI</c:v>
                </c:pt>
                <c:pt idx="1">
                  <c:v>KINTO-Kaznacheyskyi</c:v>
                </c:pt>
                <c:pt idx="2">
                  <c:v>UNIVER.UA/Myhailo Hrushevskyi: Fond Derzhavnykh Paperiv   </c:v>
                </c:pt>
                <c:pt idx="3">
                  <c:v>Altus – Depozyt</c:v>
                </c:pt>
                <c:pt idx="4">
                  <c:v>Altus – Zbalansovanyi</c:v>
                </c:pt>
                <c:pt idx="5">
                  <c:v>Sofiivskyi</c:v>
                </c:pt>
                <c:pt idx="6">
                  <c:v>ТАSK Resurs</c:v>
                </c:pt>
                <c:pt idx="7">
                  <c:v>KINTO-Ekviti</c:v>
                </c:pt>
                <c:pt idx="8">
                  <c:v>KINTO-Klasychnyi</c:v>
                </c:pt>
                <c:pt idx="9">
                  <c:v>Altus-Stratehichnyi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ВЧА'!$C$55:$C$65</c:f>
              <c:numCache>
                <c:formatCode>#,##0.00</c:formatCode>
                <c:ptCount val="11"/>
                <c:pt idx="0">
                  <c:v>19.705560000000055</c:v>
                </c:pt>
                <c:pt idx="1">
                  <c:v>-203.74591000000015</c:v>
                </c:pt>
                <c:pt idx="2">
                  <c:v>44.894189999999483</c:v>
                </c:pt>
                <c:pt idx="3">
                  <c:v>34.314390000000124</c:v>
                </c:pt>
                <c:pt idx="4">
                  <c:v>27.276200000000188</c:v>
                </c:pt>
                <c:pt idx="5">
                  <c:v>-30.259427499999759</c:v>
                </c:pt>
                <c:pt idx="6">
                  <c:v>-36.087110000000102</c:v>
                </c:pt>
                <c:pt idx="7">
                  <c:v>10.205629999999887</c:v>
                </c:pt>
                <c:pt idx="8">
                  <c:v>-648.69774699999766</c:v>
                </c:pt>
                <c:pt idx="9">
                  <c:v>-77.300469999999976</c:v>
                </c:pt>
                <c:pt idx="10">
                  <c:v>-31.731039999999894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3.9964734332742797E-3"/>
                  <c:y val="-6.145606257118196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6629039796334821E-3"/>
                  <c:y val="-3.122533084565299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2605476132464453E-4"/>
                  <c:y val="3.813232309159167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0092245630835599E-4"/>
                  <c:y val="-2.935479891238186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2917852186467005E-3"/>
                  <c:y val="-2.935479891238186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528713809758003E-3"/>
                  <c:y val="-2.9354798912381861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3729255164532112E-5"/>
                  <c:y val="-7.0422601895212275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2.2329451640012558E-3"/>
                  <c:y val="6.8662759977691265E-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6172950631342564E-3"/>
                  <c:y val="-6.331858960838742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342427368150545E-3"/>
                  <c:y val="5.2673107202712878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6660922481318836E-3"/>
                  <c:y val="-5.0163453321492607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ВЧА'!$B$55:$B$65</c:f>
              <c:strCache>
                <c:ptCount val="11"/>
                <c:pt idx="0">
                  <c:v>VSI</c:v>
                </c:pt>
                <c:pt idx="1">
                  <c:v>KINTO-Kaznacheyskyi</c:v>
                </c:pt>
                <c:pt idx="2">
                  <c:v>UNIVER.UA/Myhailo Hrushevskyi: Fond Derzhavnykh Paperiv   </c:v>
                </c:pt>
                <c:pt idx="3">
                  <c:v>Altus – Depozyt</c:v>
                </c:pt>
                <c:pt idx="4">
                  <c:v>Altus – Zbalansovanyi</c:v>
                </c:pt>
                <c:pt idx="5">
                  <c:v>Sofiivskyi</c:v>
                </c:pt>
                <c:pt idx="6">
                  <c:v>ТАSK Resurs</c:v>
                </c:pt>
                <c:pt idx="7">
                  <c:v>KINTO-Ekviti</c:v>
                </c:pt>
                <c:pt idx="8">
                  <c:v>KINTO-Klasychnyi</c:v>
                </c:pt>
                <c:pt idx="9">
                  <c:v>Altus-Stratehichnyi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ВЧА'!$E$55:$E$65</c:f>
              <c:numCache>
                <c:formatCode>#,##0.00</c:formatCode>
                <c:ptCount val="11"/>
                <c:pt idx="0">
                  <c:v>23.767772965280045</c:v>
                </c:pt>
                <c:pt idx="1">
                  <c:v>4.8691762453352592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-2.2178321206859275</c:v>
                </c:pt>
                <c:pt idx="8">
                  <c:v>-42.276452054553026</c:v>
                </c:pt>
                <c:pt idx="9">
                  <c:v>-83.252169356305885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65009536"/>
        <c:axId val="65011072"/>
      </c:barChart>
      <c:lineChart>
        <c:grouping val="standard"/>
        <c:ser>
          <c:idx val="2"/>
          <c:order val="2"/>
          <c:tx>
            <c:strRef>
              <c:f>'В_динаміка ВЧА'!$D$54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213743330248384E-2"/>
                  <c:y val="-9.172560759786460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403724895386984E-2"/>
                  <c:y val="-5.798410835710392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58555720647924E-2"/>
                  <c:y val="5.238768903031312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853989505419562E-2"/>
                  <c:y val="5.083125122493854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358414093667223E-2"/>
                  <c:y val="4.462965000594731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083625771485892E-2"/>
                  <c:y val="0.1149099812965086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5646165331484E-2"/>
                  <c:y val="9.851199953771194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266315011579618E-2"/>
                  <c:y val="0.1102531765186885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526598056473527E-2"/>
                  <c:y val="0.1028367070118571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6344727478242E-2"/>
                  <c:y val="5.514395902680255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ВЧА'!$B$55:$B$64</c:f>
              <c:strCache>
                <c:ptCount val="10"/>
                <c:pt idx="0">
                  <c:v>VSI</c:v>
                </c:pt>
                <c:pt idx="1">
                  <c:v>KINTO-Kaznacheyskyi</c:v>
                </c:pt>
                <c:pt idx="2">
                  <c:v>UNIVER.UA/Myhailo Hrushevskyi: Fond Derzhavnykh Paperiv   </c:v>
                </c:pt>
                <c:pt idx="3">
                  <c:v>Altus – Depozyt</c:v>
                </c:pt>
                <c:pt idx="4">
                  <c:v>Altus – Zbalansovanyi</c:v>
                </c:pt>
                <c:pt idx="5">
                  <c:v>Sofiivskyi</c:v>
                </c:pt>
                <c:pt idx="6">
                  <c:v>ТАSK Resurs</c:v>
                </c:pt>
                <c:pt idx="7">
                  <c:v>KINTO-Ekviti</c:v>
                </c:pt>
                <c:pt idx="8">
                  <c:v>KINTO-Klasychnyi</c:v>
                </c:pt>
                <c:pt idx="9">
                  <c:v>Altus-Stratehichnyi</c:v>
                </c:pt>
              </c:strCache>
            </c:strRef>
          </c:cat>
          <c:val>
            <c:numRef>
              <c:f>'В_динаміка ВЧА'!$D$55:$D$64</c:f>
              <c:numCache>
                <c:formatCode>0.00%</c:formatCode>
                <c:ptCount val="10"/>
                <c:pt idx="0">
                  <c:v>1.469142027694181E-2</c:v>
                </c:pt>
                <c:pt idx="1">
                  <c:v>-9.6507379227862441E-2</c:v>
                </c:pt>
                <c:pt idx="2">
                  <c:v>8.8569832174726793E-3</c:v>
                </c:pt>
                <c:pt idx="3">
                  <c:v>1.0585269377221464E-2</c:v>
                </c:pt>
                <c:pt idx="4">
                  <c:v>1.0441324038224271E-2</c:v>
                </c:pt>
                <c:pt idx="5">
                  <c:v>-9.3697259258006243E-3</c:v>
                </c:pt>
                <c:pt idx="6">
                  <c:v>-3.7839914236080713E-2</c:v>
                </c:pt>
                <c:pt idx="7">
                  <c:v>3.003052575608301E-3</c:v>
                </c:pt>
                <c:pt idx="8">
                  <c:v>-2.9938706932391746E-2</c:v>
                </c:pt>
                <c:pt idx="9">
                  <c:v>-0.14584090951498227</c:v>
                </c:pt>
              </c:numCache>
            </c:numRef>
          </c:val>
        </c:ser>
        <c:dLbls>
          <c:showVal val="1"/>
        </c:dLbls>
        <c:marker val="1"/>
        <c:axId val="65029248"/>
        <c:axId val="65030784"/>
      </c:lineChart>
      <c:catAx>
        <c:axId val="6500953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11072"/>
        <c:crosses val="autoZero"/>
        <c:lblAlgn val="ctr"/>
        <c:lblOffset val="40"/>
        <c:tickLblSkip val="2"/>
        <c:tickMarkSkip val="1"/>
      </c:catAx>
      <c:valAx>
        <c:axId val="65011072"/>
        <c:scaling>
          <c:orientation val="minMax"/>
          <c:max val="450"/>
          <c:min val="-4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09536"/>
        <c:crosses val="autoZero"/>
        <c:crossBetween val="between"/>
      </c:valAx>
      <c:catAx>
        <c:axId val="65029248"/>
        <c:scaling>
          <c:orientation val="minMax"/>
        </c:scaling>
        <c:delete val="1"/>
        <c:axPos val="b"/>
        <c:tickLblPos val="none"/>
        <c:crossAx val="65030784"/>
        <c:crosses val="autoZero"/>
        <c:lblAlgn val="ctr"/>
        <c:lblOffset val="100"/>
      </c:catAx>
      <c:valAx>
        <c:axId val="6503078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292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9538978011457461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34"/>
          <c:y val="7.050528789659224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132807652952703E-2"/>
          <c:y val="0.1045828437132785"/>
          <c:w val="0.95674091263445549"/>
          <c:h val="0.8542890716803760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'В_діаграма(дох)'!$A$2:$A$24</c:f>
              <c:strCache>
                <c:ptCount val="23"/>
                <c:pt idx="0">
                  <c:v>KINTO-Kaznacheyskyi</c:v>
                </c:pt>
                <c:pt idx="1">
                  <c:v>UNIVER.UA/Iaroslav Mudryi: Fond Aktsii</c:v>
                </c:pt>
                <c:pt idx="2">
                  <c:v>ТАSК Resurs</c:v>
                </c:pt>
                <c:pt idx="3">
                  <c:v>KINTO-Klasychnyi </c:v>
                </c:pt>
                <c:pt idx="4">
                  <c:v>UNIVER.UA/Volodymyr Velykyi: Fond Zbalansovanyi</c:v>
                </c:pt>
                <c:pt idx="5">
                  <c:v>Bonum Optimum</c:v>
                </c:pt>
                <c:pt idx="6">
                  <c:v>Sofiivskyi</c:v>
                </c:pt>
                <c:pt idx="7">
                  <c:v>SEM Azhio</c:v>
                </c:pt>
                <c:pt idx="8">
                  <c:v>VSI</c:v>
                </c:pt>
                <c:pt idx="9">
                  <c:v>Nadbannia</c:v>
                </c:pt>
                <c:pt idx="10">
                  <c:v>KINTO-Ekviti</c:v>
                </c:pt>
                <c:pt idx="11">
                  <c:v>UNIVER.UA/Taras Shevchenko: Fond Zaoshchadzhen</c:v>
                </c:pt>
                <c:pt idx="12">
                  <c:v>UNIVER.UA/Myhailo Hrushevskyi: Fond Derzhavnykh Paperiv   </c:v>
                </c:pt>
                <c:pt idx="13">
                  <c:v>Altus – Zbalansovanyi</c:v>
                </c:pt>
                <c:pt idx="14">
                  <c:v>Altus – Depozyt</c:v>
                </c:pt>
                <c:pt idx="15">
                  <c:v>Altus-Stratehichnyi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'В_діаграма(дох)'!$B$2:$B$24</c:f>
              <c:numCache>
                <c:formatCode>0.00%</c:formatCode>
                <c:ptCount val="23"/>
                <c:pt idx="0">
                  <c:v>-9.8811730711186208E-2</c:v>
                </c:pt>
                <c:pt idx="1">
                  <c:v>-4.5158119063619662E-2</c:v>
                </c:pt>
                <c:pt idx="2">
                  <c:v>-3.7839914236083017E-2</c:v>
                </c:pt>
                <c:pt idx="3">
                  <c:v>-2.8042278067175741E-2</c:v>
                </c:pt>
                <c:pt idx="4">
                  <c:v>-1.6101682862029509E-2</c:v>
                </c:pt>
                <c:pt idx="5">
                  <c:v>-1.583765812678295E-2</c:v>
                </c:pt>
                <c:pt idx="6">
                  <c:v>-9.369725925801764E-3</c:v>
                </c:pt>
                <c:pt idx="7">
                  <c:v>-4.4097661559713286E-3</c:v>
                </c:pt>
                <c:pt idx="8">
                  <c:v>-2.7431402089184154E-3</c:v>
                </c:pt>
                <c:pt idx="9">
                  <c:v>-8.3392895204204009E-5</c:v>
                </c:pt>
                <c:pt idx="10">
                  <c:v>3.6566166845546366E-3</c:v>
                </c:pt>
                <c:pt idx="11">
                  <c:v>8.4563136934752148E-3</c:v>
                </c:pt>
                <c:pt idx="12">
                  <c:v>8.8569832174725249E-3</c:v>
                </c:pt>
                <c:pt idx="13">
                  <c:v>1.0441324038247268E-2</c:v>
                </c:pt>
                <c:pt idx="14">
                  <c:v>1.0585269377233031E-2</c:v>
                </c:pt>
                <c:pt idx="15">
                  <c:v>1.1771779800702431E-2</c:v>
                </c:pt>
                <c:pt idx="16">
                  <c:v>-1.2789320090068E-2</c:v>
                </c:pt>
                <c:pt idx="17">
                  <c:v>-2.0574490821224645E-3</c:v>
                </c:pt>
                <c:pt idx="18">
                  <c:v>-3.6459028055666698E-2</c:v>
                </c:pt>
                <c:pt idx="19">
                  <c:v>-1.4067062861938817E-2</c:v>
                </c:pt>
                <c:pt idx="20">
                  <c:v>5.3170254166927666E-3</c:v>
                </c:pt>
                <c:pt idx="21">
                  <c:v>1.9287671232876714E-2</c:v>
                </c:pt>
                <c:pt idx="22">
                  <c:v>-3.0475615409092827E-2</c:v>
                </c:pt>
              </c:numCache>
            </c:numRef>
          </c:val>
        </c:ser>
        <c:gapWidth val="60"/>
        <c:axId val="65050496"/>
        <c:axId val="65052032"/>
      </c:barChart>
      <c:catAx>
        <c:axId val="6505049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52032"/>
        <c:crosses val="autoZero"/>
        <c:lblAlgn val="ctr"/>
        <c:lblOffset val="0"/>
        <c:tickLblSkip val="1"/>
        <c:tickMarkSkip val="1"/>
      </c:catAx>
      <c:valAx>
        <c:axId val="65052032"/>
        <c:scaling>
          <c:orientation val="minMax"/>
          <c:max val="0.02"/>
          <c:min val="-0.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5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u="none" strike="noStrike" baseline="0"/>
              <a:t>NAV Dynamics of Interval CII over the Month</a:t>
            </a:r>
            <a:endParaRPr lang="ru-RU"/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8399999999999997E-2"/>
          <c:y val="0.39200102083599175"/>
          <c:w val="0.92"/>
          <c:h val="0.38666767361373339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6.6200206008788776E-4"/>
                  <c:y val="1.8265546918471133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440000000000004"/>
                  <c:y val="0.448001166669704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ВЧА'!$B$36:$B$39</c:f>
              <c:strCache>
                <c:ptCount val="4"/>
                <c:pt idx="0">
                  <c:v>Zbalansovanyi Fond "Parytet"</c:v>
                </c:pt>
                <c:pt idx="1">
                  <c:v>Optimum</c:v>
                </c:pt>
                <c:pt idx="2">
                  <c:v>"UNIVER.UA/Otaman: Fond Perspectyvnykh Aktsii"</c:v>
                </c:pt>
                <c:pt idx="3">
                  <c:v>TASK Ukrainskyi Kapital</c:v>
                </c:pt>
              </c:strCache>
            </c:strRef>
          </c:cat>
          <c:val>
            <c:numRef>
              <c:f>'І_динаміка ВЧА'!$C$36:$C$39</c:f>
              <c:numCache>
                <c:formatCode>#,##0.00</c:formatCode>
                <c:ptCount val="4"/>
                <c:pt idx="0">
                  <c:v>5.6516899999999444</c:v>
                </c:pt>
                <c:pt idx="1">
                  <c:v>-2.7244699999999722</c:v>
                </c:pt>
                <c:pt idx="2">
                  <c:v>-4.0699899999999909</c:v>
                </c:pt>
                <c:pt idx="3">
                  <c:v>-117.60944000000018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ВЧА'!$E$35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522485216838171E-2"/>
                  <c:y val="-6.613610963984990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6862462775516863E-3"/>
                  <c:y val="-3.946937352855779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6499233764213319E-3"/>
                  <c:y val="-1.194695818624335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8.0136844371348614E-3"/>
                  <c:y val="-6.6136109639849906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080000000000005"/>
                  <c:y val="0.44000114583631728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ВЧА'!$B$36:$B$39</c:f>
              <c:strCache>
                <c:ptCount val="4"/>
                <c:pt idx="0">
                  <c:v>Zbalansovanyi Fond "Parytet"</c:v>
                </c:pt>
                <c:pt idx="1">
                  <c:v>Optimum</c:v>
                </c:pt>
                <c:pt idx="2">
                  <c:v>"UNIVER.UA/Otaman: Fond Perspectyvnykh Aktsii"</c:v>
                </c:pt>
                <c:pt idx="3">
                  <c:v>TASK Ukrainskyi Kapital</c:v>
                </c:pt>
              </c:strCache>
            </c:strRef>
          </c:cat>
          <c:val>
            <c:numRef>
              <c:f>'І_динаміка ВЧА'!$E$36:$E$39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65325312"/>
        <c:axId val="65347584"/>
      </c:barChart>
      <c:lineChart>
        <c:grouping val="standard"/>
        <c:ser>
          <c:idx val="2"/>
          <c:order val="2"/>
          <c:tx>
            <c:strRef>
              <c:f>'І_динаміка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589771835369075E-3"/>
                  <c:y val="-5.090473064607756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5952161228234485E-3"/>
                  <c:y val="-5.189924465341560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1.568460976046344E-3"/>
                  <c:y val="-2.044355998992504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677779632402215E-3"/>
                  <c:y val="-6.566920181066951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4"/>
                  <c:y val="1.86667152779043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4960000000000004"/>
                  <c:y val="3.200008333355034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ВЧА'!$D$36:$D$39</c:f>
              <c:numCache>
                <c:formatCode>0.00%</c:formatCode>
                <c:ptCount val="4"/>
                <c:pt idx="0">
                  <c:v>4.7777167915759944E-3</c:v>
                </c:pt>
                <c:pt idx="1">
                  <c:v>-4.6343330618644641E-3</c:v>
                </c:pt>
                <c:pt idx="2">
                  <c:v>-5.6309551214956139E-3</c:v>
                </c:pt>
                <c:pt idx="3">
                  <c:v>-9.1666406782865417E-2</c:v>
                </c:pt>
              </c:numCache>
            </c:numRef>
          </c:val>
        </c:ser>
        <c:dLbls>
          <c:showVal val="1"/>
        </c:dLbls>
        <c:marker val="1"/>
        <c:axId val="65349120"/>
        <c:axId val="65350656"/>
      </c:lineChart>
      <c:catAx>
        <c:axId val="6532531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47584"/>
        <c:crosses val="autoZero"/>
        <c:lblAlgn val="ctr"/>
        <c:lblOffset val="100"/>
        <c:tickLblSkip val="1"/>
        <c:tickMarkSkip val="1"/>
      </c:catAx>
      <c:valAx>
        <c:axId val="65347584"/>
        <c:scaling>
          <c:orientation val="minMax"/>
          <c:max val="2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25312"/>
        <c:crosses val="autoZero"/>
        <c:crossBetween val="between"/>
      </c:valAx>
      <c:catAx>
        <c:axId val="65349120"/>
        <c:scaling>
          <c:orientation val="minMax"/>
        </c:scaling>
        <c:delete val="1"/>
        <c:axPos val="b"/>
        <c:tickLblPos val="none"/>
        <c:crossAx val="65350656"/>
        <c:crosses val="autoZero"/>
        <c:lblAlgn val="ctr"/>
        <c:lblOffset val="100"/>
      </c:catAx>
      <c:valAx>
        <c:axId val="6535065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4912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92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5.8962264150943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9289647093932E-2"/>
          <c:y val="0.12264150943396226"/>
          <c:w val="0.92081263920360046"/>
          <c:h val="0.8360849056603774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'І_діаграма(дох)'!$A$2:$A$12</c:f>
              <c:strCache>
                <c:ptCount val="11"/>
                <c:pt idx="0">
                  <c:v>TASK Ukrainskyi Kapital</c:v>
                </c:pt>
                <c:pt idx="1">
                  <c:v>"UNIVER.UA/Otaman: Fond Perspectyvnyh Aktsii" </c:v>
                </c:pt>
                <c:pt idx="2">
                  <c:v>Optimum</c:v>
                </c:pt>
                <c:pt idx="3">
                  <c:v>Zbalansovanyi Fond "Parytet"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'І_діаграма(дох)'!$B$2:$B$12</c:f>
              <c:numCache>
                <c:formatCode>0.00%</c:formatCode>
                <c:ptCount val="11"/>
                <c:pt idx="0">
                  <c:v>-9.1666406782876741E-2</c:v>
                </c:pt>
                <c:pt idx="1">
                  <c:v>-5.6309551214800413E-3</c:v>
                </c:pt>
                <c:pt idx="2">
                  <c:v>-4.6343330618650036E-3</c:v>
                </c:pt>
                <c:pt idx="3">
                  <c:v>4.7777167916007723E-3</c:v>
                </c:pt>
                <c:pt idx="4">
                  <c:v>-2.4288494543655299E-2</c:v>
                </c:pt>
                <c:pt idx="5">
                  <c:v>-2.0574490821224645E-3</c:v>
                </c:pt>
                <c:pt idx="6">
                  <c:v>-3.6459028055666698E-2</c:v>
                </c:pt>
                <c:pt idx="7">
                  <c:v>-1.4067062861938817E-2</c:v>
                </c:pt>
                <c:pt idx="8">
                  <c:v>5.3170254166927666E-3</c:v>
                </c:pt>
                <c:pt idx="9">
                  <c:v>1.9287671232876714E-2</c:v>
                </c:pt>
                <c:pt idx="10">
                  <c:v>-3.0475615409092827E-2</c:v>
                </c:pt>
              </c:numCache>
            </c:numRef>
          </c:val>
        </c:ser>
        <c:gapWidth val="60"/>
        <c:axId val="57406592"/>
        <c:axId val="57408128"/>
      </c:barChart>
      <c:catAx>
        <c:axId val="5740659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7408128"/>
        <c:crosses val="autoZero"/>
        <c:lblAlgn val="ctr"/>
        <c:lblOffset val="100"/>
        <c:tickLblSkip val="1"/>
        <c:tickMarkSkip val="1"/>
      </c:catAx>
      <c:valAx>
        <c:axId val="57408128"/>
        <c:scaling>
          <c:orientation val="minMax"/>
          <c:max val="0.02"/>
          <c:min val="-0.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7406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449502133712661E-2"/>
          <c:y val="0.32840236686390534"/>
          <c:w val="0.93456614509246083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2151101337134424E-3"/>
                  <c:y val="2.205227971867820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777085079114409E-3"/>
                  <c:y val="-5.9006824888741096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2797424289516753E-3"/>
                  <c:y val="5.357340400453187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AntyBank</c:v>
                </c:pt>
                <c:pt idx="1">
                  <c:v>TASK  Universal</c:v>
                </c:pt>
                <c:pt idx="2">
                  <c:v>UNIVER.UA/Skif: Fond Nerukhomosti</c:v>
                </c:pt>
                <c:pt idx="3">
                  <c:v>Indeks Ukrainskoi Birzhi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19.220330000000075</c:v>
                </c:pt>
                <c:pt idx="1">
                  <c:v>-9.7173499999998594</c:v>
                </c:pt>
                <c:pt idx="2">
                  <c:v>-26.752729999999978</c:v>
                </c:pt>
                <c:pt idx="3">
                  <c:v>-71.324149999999904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AntyBank</c:v>
                </c:pt>
                <c:pt idx="1">
                  <c:v>TASK  Universal</c:v>
                </c:pt>
                <c:pt idx="2">
                  <c:v>UNIVER.UA/Skif: Fond Nerukhomosti</c:v>
                </c:pt>
                <c:pt idx="3">
                  <c:v>Indeks Ukrainskoi Birzhi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64460672"/>
        <c:axId val="64462208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2887502950575002E-3"/>
                  <c:y val="-5.549123135197610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124138637730113E-3"/>
                  <c:y val="3.188336841627023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7574892672079208E-3"/>
                  <c:y val="0.1169043817858013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4.7424648437642443E-3</c:v>
                </c:pt>
                <c:pt idx="1">
                  <c:v>-8.9147065507603832E-3</c:v>
                </c:pt>
                <c:pt idx="2">
                  <c:v>-2.3854851257041083E-2</c:v>
                </c:pt>
                <c:pt idx="3">
                  <c:v>-1.9891601652589113E-2</c:v>
                </c:pt>
              </c:numCache>
            </c:numRef>
          </c:val>
        </c:ser>
        <c:dLbls>
          <c:showVal val="1"/>
        </c:dLbls>
        <c:marker val="1"/>
        <c:axId val="64488576"/>
        <c:axId val="64490112"/>
      </c:lineChart>
      <c:catAx>
        <c:axId val="6446067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62208"/>
        <c:crosses val="autoZero"/>
        <c:lblAlgn val="ctr"/>
        <c:lblOffset val="100"/>
        <c:tickLblSkip val="1"/>
        <c:tickMarkSkip val="1"/>
      </c:catAx>
      <c:valAx>
        <c:axId val="64462208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60672"/>
        <c:crosses val="autoZero"/>
        <c:crossBetween val="between"/>
      </c:valAx>
      <c:catAx>
        <c:axId val="64488576"/>
        <c:scaling>
          <c:orientation val="minMax"/>
        </c:scaling>
        <c:delete val="1"/>
        <c:axPos val="b"/>
        <c:tickLblPos val="none"/>
        <c:crossAx val="64490112"/>
        <c:crosses val="autoZero"/>
        <c:lblAlgn val="ctr"/>
        <c:lblOffset val="100"/>
      </c:catAx>
      <c:valAx>
        <c:axId val="64490112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8857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852062588904694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4E-2"/>
          <c:y val="0.17429837518463812"/>
          <c:w val="0.965034965034965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UNIVER.UA/Skif: Fond Nerukhomosti</c:v>
                </c:pt>
                <c:pt idx="1">
                  <c:v>Indeks Ukrainskoi Birzhi</c:v>
                </c:pt>
                <c:pt idx="2">
                  <c:v>TASK  Universal</c:v>
                </c:pt>
                <c:pt idx="3">
                  <c:v>AntyBank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-2.3854851257035237E-2</c:v>
                </c:pt>
                <c:pt idx="1">
                  <c:v>-1.9891601652554325E-2</c:v>
                </c:pt>
                <c:pt idx="2">
                  <c:v>-8.9147065507615419E-3</c:v>
                </c:pt>
                <c:pt idx="3">
                  <c:v>4.7424648437635053E-3</c:v>
                </c:pt>
                <c:pt idx="4">
                  <c:v>-1.19796736541469E-2</c:v>
                </c:pt>
                <c:pt idx="5">
                  <c:v>-2.0574490821224645E-3</c:v>
                </c:pt>
                <c:pt idx="6">
                  <c:v>-3.6459028055666698E-2</c:v>
                </c:pt>
                <c:pt idx="7">
                  <c:v>-1.4067062861938817E-2</c:v>
                </c:pt>
                <c:pt idx="8">
                  <c:v>5.3170254166927666E-3</c:v>
                </c:pt>
                <c:pt idx="9">
                  <c:v>1.9287671232876714E-2</c:v>
                </c:pt>
                <c:pt idx="10">
                  <c:v>-3.0475615409092827E-2</c:v>
                </c:pt>
              </c:numCache>
            </c:numRef>
          </c:val>
        </c:ser>
        <c:gapWidth val="60"/>
        <c:axId val="65100416"/>
        <c:axId val="65110400"/>
      </c:barChart>
      <c:catAx>
        <c:axId val="6510041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10400"/>
        <c:crosses val="autoZero"/>
        <c:lblAlgn val="ctr"/>
        <c:lblOffset val="100"/>
        <c:tickLblSkip val="1"/>
        <c:tickMarkSkip val="1"/>
      </c:catAx>
      <c:valAx>
        <c:axId val="65110400"/>
        <c:scaling>
          <c:orientation val="minMax"/>
          <c:max val="0.02"/>
          <c:min val="-0.04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0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104775</xdr:rowOff>
    </xdr:from>
    <xdr:to>
      <xdr:col>4</xdr:col>
      <xdr:colOff>533400</xdr:colOff>
      <xdr:row>57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23</xdr:row>
      <xdr:rowOff>104775</xdr:rowOff>
    </xdr:from>
    <xdr:to>
      <xdr:col>7</xdr:col>
      <xdr:colOff>38100</xdr:colOff>
      <xdr:row>48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48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9525</xdr:colOff>
      <xdr:row>32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49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123825</xdr:rowOff>
    </xdr:from>
    <xdr:to>
      <xdr:col>9</xdr:col>
      <xdr:colOff>295275</xdr:colOff>
      <xdr:row>30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citadele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kinto.com/" TargetMode="Externa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art-capital.com.ua/" TargetMode="External"/><Relationship Id="rId5" Type="http://schemas.openxmlformats.org/officeDocument/2006/relationships/hyperlink" Target="http://citadele.com.ua/" TargetMode="External"/><Relationship Id="rId10" Type="http://schemas.openxmlformats.org/officeDocument/2006/relationships/hyperlink" Target="http://www.vseswit.com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ragon-am.com/" TargetMode="External"/><Relationship Id="rId2" Type="http://schemas.openxmlformats.org/officeDocument/2006/relationships/hyperlink" Target="http://www.sem.biz.ua/" TargetMode="External"/><Relationship Id="rId1" Type="http://schemas.openxmlformats.org/officeDocument/2006/relationships/hyperlink" Target="http://am.concorde.ua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35" sqref="A3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0" t="s">
        <v>12</v>
      </c>
      <c r="B1" s="70"/>
      <c r="C1" s="70"/>
      <c r="D1" s="71"/>
      <c r="E1" s="71"/>
      <c r="F1" s="71"/>
    </row>
    <row r="2" spans="1:14" ht="30.75" thickBot="1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25">
      <c r="A3" s="85" t="s">
        <v>19</v>
      </c>
      <c r="B3" s="86">
        <v>-3.5443710956537533E-3</v>
      </c>
      <c r="C3" s="86">
        <v>0.14692593337845516</v>
      </c>
      <c r="D3" s="86">
        <v>3.2143869593608577E-2</v>
      </c>
      <c r="E3" s="86">
        <v>2.6030769665953728E-2</v>
      </c>
      <c r="F3" s="86">
        <v>4.6530958419391033E-2</v>
      </c>
      <c r="G3" s="58"/>
      <c r="H3" s="58"/>
      <c r="I3" s="2"/>
      <c r="J3" s="2"/>
      <c r="K3" s="2"/>
      <c r="L3" s="2"/>
    </row>
    <row r="4" spans="1:14" ht="14.25">
      <c r="A4" s="85" t="s">
        <v>20</v>
      </c>
      <c r="B4" s="86">
        <v>-3.6459028055666698E-2</v>
      </c>
      <c r="C4" s="86">
        <v>-2.0574490821224645E-3</v>
      </c>
      <c r="D4" s="86">
        <v>-1.2789320090067981E-2</v>
      </c>
      <c r="E4" s="86">
        <v>-2.4288494543655254E-2</v>
      </c>
      <c r="F4" s="86">
        <v>-1.19796736541469E-2</v>
      </c>
      <c r="G4" s="58"/>
      <c r="H4" s="58"/>
      <c r="I4" s="2"/>
      <c r="J4" s="2"/>
      <c r="K4" s="2"/>
      <c r="L4" s="2"/>
    </row>
    <row r="5" spans="1:14" ht="15" thickBot="1">
      <c r="A5" s="74" t="s">
        <v>21</v>
      </c>
      <c r="B5" s="76">
        <v>-9.9667636061487208E-2</v>
      </c>
      <c r="C5" s="76">
        <v>-8.7714693960866619E-2</v>
      </c>
      <c r="D5" s="76">
        <v>2.8717497262565516E-2</v>
      </c>
      <c r="E5" s="76">
        <v>-3.3057102779200452E-2</v>
      </c>
      <c r="F5" s="76">
        <v>-0.10195118239378849</v>
      </c>
      <c r="G5" s="58"/>
      <c r="H5" s="58"/>
      <c r="I5" s="2"/>
      <c r="J5" s="2"/>
      <c r="K5" s="2"/>
      <c r="L5" s="2"/>
    </row>
    <row r="6" spans="1:14" ht="14.25">
      <c r="A6" s="68"/>
      <c r="B6" s="67"/>
      <c r="C6" s="67"/>
      <c r="D6" s="69"/>
      <c r="E6" s="69"/>
      <c r="F6" s="69"/>
      <c r="G6" s="10"/>
      <c r="J6" s="2"/>
      <c r="K6" s="2"/>
      <c r="L6" s="2"/>
      <c r="M6" s="2"/>
      <c r="N6" s="2"/>
    </row>
    <row r="7" spans="1:14" ht="14.25">
      <c r="A7" s="68"/>
      <c r="B7" s="69"/>
      <c r="C7" s="69"/>
      <c r="D7" s="69"/>
      <c r="E7" s="69"/>
      <c r="F7" s="69"/>
      <c r="J7" s="4"/>
      <c r="K7" s="4"/>
      <c r="L7" s="4"/>
      <c r="M7" s="4"/>
      <c r="N7" s="4"/>
    </row>
    <row r="8" spans="1:14" ht="14.25">
      <c r="A8" s="68"/>
      <c r="B8" s="69"/>
      <c r="C8" s="69"/>
      <c r="D8" s="69"/>
      <c r="E8" s="69"/>
      <c r="F8" s="69"/>
    </row>
    <row r="9" spans="1:14" ht="14.25">
      <c r="A9" s="68"/>
      <c r="B9" s="69"/>
      <c r="C9" s="69"/>
      <c r="D9" s="69"/>
      <c r="E9" s="69"/>
      <c r="F9" s="69"/>
    </row>
    <row r="10" spans="1:14" ht="14.25">
      <c r="A10" s="68"/>
      <c r="B10" s="69"/>
      <c r="C10" s="69"/>
      <c r="D10" s="69"/>
      <c r="E10" s="69"/>
      <c r="F10" s="69"/>
      <c r="N10" s="10"/>
    </row>
    <row r="11" spans="1:14" ht="14.25">
      <c r="A11" s="68"/>
      <c r="B11" s="69"/>
      <c r="C11" s="69"/>
      <c r="D11" s="69"/>
      <c r="E11" s="69"/>
      <c r="F11" s="69"/>
    </row>
    <row r="12" spans="1:14" ht="14.25">
      <c r="A12" s="68"/>
      <c r="B12" s="69"/>
      <c r="C12" s="69"/>
      <c r="D12" s="69"/>
      <c r="E12" s="69"/>
      <c r="F12" s="69"/>
    </row>
    <row r="13" spans="1:14" ht="14.25">
      <c r="A13" s="68"/>
      <c r="B13" s="69"/>
      <c r="C13" s="69"/>
      <c r="D13" s="69"/>
      <c r="E13" s="69"/>
      <c r="F13" s="69"/>
    </row>
    <row r="14" spans="1:14" ht="14.25">
      <c r="A14" s="68"/>
      <c r="B14" s="69"/>
      <c r="C14" s="69"/>
      <c r="D14" s="69"/>
      <c r="E14" s="69"/>
      <c r="F14" s="69"/>
    </row>
    <row r="15" spans="1:14" ht="14.25">
      <c r="A15" s="68"/>
      <c r="B15" s="69"/>
      <c r="C15" s="69"/>
      <c r="D15" s="69"/>
      <c r="E15" s="69"/>
      <c r="F15" s="69"/>
    </row>
    <row r="16" spans="1:14" ht="14.25">
      <c r="A16" s="68"/>
      <c r="B16" s="69"/>
      <c r="C16" s="69"/>
      <c r="D16" s="69"/>
      <c r="E16" s="69"/>
      <c r="F16" s="69"/>
    </row>
    <row r="17" spans="1:6" ht="14.25">
      <c r="A17" s="68"/>
      <c r="B17" s="69"/>
      <c r="C17" s="69"/>
      <c r="D17" s="69"/>
      <c r="E17" s="69"/>
      <c r="F17" s="69"/>
    </row>
    <row r="18" spans="1:6" ht="14.25">
      <c r="A18" s="68"/>
      <c r="B18" s="69"/>
      <c r="C18" s="69"/>
      <c r="D18" s="69"/>
      <c r="E18" s="69"/>
      <c r="F18" s="69"/>
    </row>
    <row r="19" spans="1:6" ht="14.25">
      <c r="A19" s="68"/>
      <c r="B19" s="69"/>
      <c r="C19" s="69"/>
      <c r="D19" s="69"/>
      <c r="E19" s="69"/>
      <c r="F19" s="69"/>
    </row>
    <row r="20" spans="1:6" ht="14.25">
      <c r="A20" s="68"/>
      <c r="B20" s="69"/>
      <c r="C20" s="69"/>
      <c r="D20" s="69"/>
      <c r="E20" s="69"/>
      <c r="F20" s="69"/>
    </row>
    <row r="21" spans="1:6" ht="15" thickBot="1">
      <c r="A21" s="68"/>
      <c r="B21" s="69"/>
      <c r="C21" s="69"/>
      <c r="D21" s="69"/>
      <c r="E21" s="69"/>
      <c r="F21" s="69"/>
    </row>
    <row r="22" spans="1:6" ht="15.75" thickBot="1">
      <c r="A22" s="191" t="s">
        <v>22</v>
      </c>
      <c r="B22" s="192" t="s">
        <v>23</v>
      </c>
      <c r="C22" s="193" t="s">
        <v>24</v>
      </c>
      <c r="D22" s="73"/>
      <c r="E22" s="69"/>
      <c r="F22" s="69"/>
    </row>
    <row r="23" spans="1:6" ht="14.25">
      <c r="A23" s="194" t="s">
        <v>25</v>
      </c>
      <c r="B23" s="26">
        <v>-4.9184636897940281E-2</v>
      </c>
      <c r="C23" s="64">
        <v>0.1945603931100075</v>
      </c>
      <c r="D23" s="73"/>
      <c r="E23" s="69"/>
      <c r="F23" s="69"/>
    </row>
    <row r="24" spans="1:6" ht="14.25">
      <c r="A24" s="194" t="s">
        <v>26</v>
      </c>
      <c r="B24" s="26">
        <v>-4.6608739665935595E-2</v>
      </c>
      <c r="C24" s="64">
        <v>-2.7383481698625811E-2</v>
      </c>
      <c r="D24" s="73"/>
      <c r="E24" s="69"/>
      <c r="F24" s="69"/>
    </row>
    <row r="25" spans="1:6" ht="14.25">
      <c r="A25" s="195" t="s">
        <v>14</v>
      </c>
      <c r="B25" s="26">
        <v>-3.6459028055666698E-2</v>
      </c>
      <c r="C25" s="64">
        <v>-9.9667636061487208E-2</v>
      </c>
      <c r="D25" s="73"/>
      <c r="E25" s="69"/>
      <c r="F25" s="69"/>
    </row>
    <row r="26" spans="1:6" ht="14.25">
      <c r="A26" s="19" t="s">
        <v>27</v>
      </c>
      <c r="B26" s="26">
        <v>-2.766954251043241E-2</v>
      </c>
      <c r="C26" s="64">
        <v>7.8149838760957602E-2</v>
      </c>
      <c r="D26" s="73"/>
      <c r="E26" s="69"/>
      <c r="F26" s="69"/>
    </row>
    <row r="27" spans="1:6" ht="14.25">
      <c r="A27" s="196" t="s">
        <v>28</v>
      </c>
      <c r="B27" s="26">
        <v>-1.1959908957352772E-2</v>
      </c>
      <c r="C27" s="64">
        <v>-4.8763946869937458E-2</v>
      </c>
      <c r="D27" s="73"/>
      <c r="E27" s="69"/>
      <c r="F27" s="69"/>
    </row>
    <row r="28" spans="1:6" ht="28.5">
      <c r="A28" s="200" t="s">
        <v>29</v>
      </c>
      <c r="B28" s="26">
        <v>-7.3861859298653965E-3</v>
      </c>
      <c r="C28" s="64">
        <v>-0.18367723928846125</v>
      </c>
      <c r="D28" s="73"/>
      <c r="E28" s="69"/>
      <c r="F28" s="69"/>
    </row>
    <row r="29" spans="1:6" ht="14.25">
      <c r="A29" s="194" t="s">
        <v>15</v>
      </c>
      <c r="B29" s="199">
        <v>-2.0574490821224645E-3</v>
      </c>
      <c r="C29" s="64">
        <v>-8.7714693960866619E-2</v>
      </c>
      <c r="D29" s="73"/>
      <c r="E29" s="69"/>
      <c r="F29" s="69"/>
    </row>
    <row r="30" spans="1:6" ht="14.25">
      <c r="A30" s="19" t="s">
        <v>30</v>
      </c>
      <c r="B30" s="26">
        <v>-1.7783075318533736E-3</v>
      </c>
      <c r="C30" s="64">
        <v>-6.8950677791856929E-3</v>
      </c>
      <c r="D30" s="73"/>
      <c r="E30" s="69"/>
      <c r="F30" s="69"/>
    </row>
    <row r="31" spans="1:6" ht="14.25">
      <c r="A31" s="53" t="s">
        <v>31</v>
      </c>
      <c r="B31" s="26">
        <v>7.6292757139229117E-4</v>
      </c>
      <c r="C31" s="64">
        <v>1.0414187334944147E-2</v>
      </c>
      <c r="D31" s="73"/>
      <c r="E31" s="69"/>
      <c r="F31" s="69"/>
    </row>
    <row r="32" spans="1:6" ht="14.25">
      <c r="A32" s="198" t="s">
        <v>32</v>
      </c>
      <c r="B32" s="26">
        <v>1.5329492083474561E-2</v>
      </c>
      <c r="C32" s="64">
        <v>1.6284119106699801E-2</v>
      </c>
      <c r="D32" s="73"/>
      <c r="E32" s="69"/>
      <c r="F32" s="69"/>
    </row>
    <row r="33" spans="1:6" ht="14.25">
      <c r="A33" s="143" t="s">
        <v>33</v>
      </c>
      <c r="B33" s="26">
        <v>1.7308803872692513E-2</v>
      </c>
      <c r="C33" s="64">
        <v>-3.6671983306037492E-2</v>
      </c>
      <c r="D33" s="73"/>
      <c r="E33" s="69"/>
      <c r="F33" s="69"/>
    </row>
    <row r="34" spans="1:6" ht="14.25">
      <c r="A34" s="19" t="s">
        <v>34</v>
      </c>
      <c r="B34" s="26">
        <v>2.2290135342569961E-2</v>
      </c>
      <c r="C34" s="64">
        <v>-4.4705347942522677E-2</v>
      </c>
      <c r="D34" s="73"/>
      <c r="E34" s="69"/>
      <c r="F34" s="69"/>
    </row>
    <row r="35" spans="1:6" ht="15" thickBot="1">
      <c r="A35" s="197" t="s">
        <v>35</v>
      </c>
      <c r="B35" s="75">
        <v>3.4137063071333573E-2</v>
      </c>
      <c r="C35" s="76">
        <v>-9.4502332966090119E-2</v>
      </c>
      <c r="D35" s="73"/>
      <c r="E35" s="69"/>
      <c r="F35" s="69"/>
    </row>
    <row r="36" spans="1:6" ht="14.25">
      <c r="A36" s="68"/>
      <c r="B36" s="69"/>
      <c r="C36" s="69"/>
      <c r="D36" s="73"/>
      <c r="E36" s="69"/>
      <c r="F36" s="69"/>
    </row>
    <row r="37" spans="1:6" ht="14.25">
      <c r="A37" s="68"/>
      <c r="B37" s="69"/>
      <c r="C37" s="69"/>
      <c r="D37" s="73"/>
      <c r="E37" s="69"/>
      <c r="F37" s="69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8"/>
  <sheetViews>
    <sheetView tabSelected="1" zoomScale="85" workbookViewId="0">
      <selection activeCell="B5" sqref="B5"/>
    </sheetView>
  </sheetViews>
  <sheetFormatPr defaultRowHeight="14.25"/>
  <cols>
    <col min="1" max="1" width="4.7109375" style="29" customWidth="1"/>
    <col min="2" max="2" width="37" style="27" bestFit="1" customWidth="1"/>
    <col min="3" max="3" width="12.7109375" style="29" customWidth="1"/>
    <col min="4" max="4" width="14.4257812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69" t="s">
        <v>137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60.75" thickBot="1">
      <c r="A2" s="25" t="s">
        <v>37</v>
      </c>
      <c r="B2" s="227" t="s">
        <v>74</v>
      </c>
      <c r="C2" s="15" t="s">
        <v>109</v>
      </c>
      <c r="D2" s="42" t="s">
        <v>110</v>
      </c>
      <c r="E2" s="42" t="s">
        <v>39</v>
      </c>
      <c r="F2" s="42" t="s">
        <v>138</v>
      </c>
      <c r="G2" s="42" t="s">
        <v>139</v>
      </c>
      <c r="H2" s="42" t="s">
        <v>140</v>
      </c>
      <c r="I2" s="17" t="s">
        <v>43</v>
      </c>
      <c r="J2" s="18" t="s">
        <v>44</v>
      </c>
    </row>
    <row r="3" spans="1:11" ht="14.25" customHeight="1">
      <c r="A3" s="21">
        <v>1</v>
      </c>
      <c r="B3" s="201" t="s">
        <v>141</v>
      </c>
      <c r="C3" s="107" t="s">
        <v>115</v>
      </c>
      <c r="D3" s="108" t="s">
        <v>116</v>
      </c>
      <c r="E3" s="82">
        <v>4072034.77</v>
      </c>
      <c r="F3" s="83">
        <v>4806</v>
      </c>
      <c r="G3" s="82">
        <v>847.28147523928419</v>
      </c>
      <c r="H3" s="51">
        <v>1000</v>
      </c>
      <c r="I3" s="201" t="s">
        <v>145</v>
      </c>
      <c r="J3" s="84" t="s">
        <v>10</v>
      </c>
      <c r="K3" s="46"/>
    </row>
    <row r="4" spans="1:11" ht="16.5" customHeight="1">
      <c r="A4" s="21">
        <v>2</v>
      </c>
      <c r="B4" s="228" t="s">
        <v>142</v>
      </c>
      <c r="C4" s="107" t="s">
        <v>115</v>
      </c>
      <c r="D4" s="108" t="s">
        <v>144</v>
      </c>
      <c r="E4" s="82">
        <v>3514317.23</v>
      </c>
      <c r="F4" s="83">
        <v>165379</v>
      </c>
      <c r="G4" s="82">
        <v>21.250081509744284</v>
      </c>
      <c r="H4" s="51">
        <v>100</v>
      </c>
      <c r="I4" s="73" t="s">
        <v>146</v>
      </c>
      <c r="J4" s="84" t="s">
        <v>6</v>
      </c>
      <c r="K4" s="47"/>
    </row>
    <row r="5" spans="1:11" ht="14.25" customHeight="1">
      <c r="A5" s="21">
        <v>3</v>
      </c>
      <c r="B5" s="222" t="s">
        <v>153</v>
      </c>
      <c r="C5" s="107" t="s">
        <v>115</v>
      </c>
      <c r="D5" s="108" t="s">
        <v>116</v>
      </c>
      <c r="E5" s="82">
        <v>1094726.9099999999</v>
      </c>
      <c r="F5" s="83">
        <v>1011</v>
      </c>
      <c r="G5" s="82">
        <v>1082.8159347181008</v>
      </c>
      <c r="H5" s="51">
        <v>1000</v>
      </c>
      <c r="I5" s="204" t="s">
        <v>63</v>
      </c>
      <c r="J5" s="84" t="s">
        <v>1</v>
      </c>
      <c r="K5" s="48"/>
    </row>
    <row r="6" spans="1:11" ht="21" customHeight="1">
      <c r="A6" s="21">
        <v>4</v>
      </c>
      <c r="B6" s="69" t="s">
        <v>143</v>
      </c>
      <c r="C6" s="107" t="s">
        <v>115</v>
      </c>
      <c r="D6" s="108" t="s">
        <v>144</v>
      </c>
      <c r="E6" s="82">
        <v>1080318.53</v>
      </c>
      <c r="F6" s="83">
        <v>648</v>
      </c>
      <c r="G6" s="82">
        <v>1667.1582253086419</v>
      </c>
      <c r="H6" s="51">
        <v>5000</v>
      </c>
      <c r="I6" s="231" t="s">
        <v>147</v>
      </c>
      <c r="J6" s="84" t="s">
        <v>0</v>
      </c>
      <c r="K6" s="48"/>
    </row>
    <row r="7" spans="1:11" ht="15.75" customHeight="1" thickBot="1">
      <c r="A7" s="229" t="s">
        <v>59</v>
      </c>
      <c r="B7" s="230"/>
      <c r="C7" s="109" t="s">
        <v>3</v>
      </c>
      <c r="D7" s="109" t="s">
        <v>3</v>
      </c>
      <c r="E7" s="96">
        <f>SUM(E3:E6)</f>
        <v>9761397.4399999995</v>
      </c>
      <c r="F7" s="97">
        <f>SUM(F3:F6)</f>
        <v>171844</v>
      </c>
      <c r="G7" s="109" t="s">
        <v>3</v>
      </c>
      <c r="H7" s="109" t="s">
        <v>3</v>
      </c>
      <c r="I7" s="109" t="s">
        <v>3</v>
      </c>
      <c r="J7" s="110" t="s">
        <v>3</v>
      </c>
    </row>
    <row r="8" spans="1:11" ht="15" thickBot="1">
      <c r="A8" s="186"/>
      <c r="B8" s="186"/>
      <c r="C8" s="186"/>
      <c r="D8" s="186"/>
      <c r="E8" s="186"/>
      <c r="F8" s="186"/>
      <c r="G8" s="186"/>
      <c r="H8" s="186"/>
      <c r="I8" s="163"/>
      <c r="J8" s="163"/>
    </row>
  </sheetData>
  <mergeCells count="3">
    <mergeCell ref="A1:J1"/>
    <mergeCell ref="A7:B7"/>
    <mergeCell ref="A8:H8"/>
  </mergeCells>
  <phoneticPr fontId="11" type="noConversion"/>
  <hyperlinks>
    <hyperlink ref="J7" r:id="rId1" display="http://www.kinto.com/"/>
    <hyperlink ref="J4" r:id="rId2" display="http://pioglobal.ua/"/>
    <hyperlink ref="J5" r:id="rId3" display="http://pioglobal.ua/"/>
    <hyperlink ref="J3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B6" sqref="B6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169" t="s">
        <v>148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s="22" customFormat="1" ht="15.75" customHeight="1" thickBot="1">
      <c r="A2" s="176" t="s">
        <v>37</v>
      </c>
      <c r="B2" s="100"/>
      <c r="C2" s="101"/>
      <c r="D2" s="102"/>
      <c r="E2" s="178" t="s">
        <v>149</v>
      </c>
      <c r="F2" s="178"/>
      <c r="G2" s="178"/>
      <c r="H2" s="178"/>
      <c r="I2" s="178"/>
      <c r="J2" s="178"/>
      <c r="K2" s="178"/>
    </row>
    <row r="3" spans="1:11" s="22" customFormat="1" ht="64.5" thickBot="1">
      <c r="A3" s="177"/>
      <c r="B3" s="206" t="s">
        <v>74</v>
      </c>
      <c r="C3" s="207" t="s">
        <v>75</v>
      </c>
      <c r="D3" s="207" t="s">
        <v>76</v>
      </c>
      <c r="E3" s="17" t="s">
        <v>150</v>
      </c>
      <c r="F3" s="208" t="s">
        <v>78</v>
      </c>
      <c r="G3" s="17" t="s">
        <v>79</v>
      </c>
      <c r="H3" s="17" t="s">
        <v>80</v>
      </c>
      <c r="I3" s="17" t="s">
        <v>81</v>
      </c>
      <c r="J3" s="209" t="s">
        <v>82</v>
      </c>
      <c r="K3" s="209" t="s">
        <v>83</v>
      </c>
    </row>
    <row r="4" spans="1:11" s="22" customFormat="1" collapsed="1">
      <c r="A4" s="21">
        <v>1</v>
      </c>
      <c r="B4" s="69" t="s">
        <v>151</v>
      </c>
      <c r="C4" s="103">
        <v>38945</v>
      </c>
      <c r="D4" s="103">
        <v>39016</v>
      </c>
      <c r="E4" s="98">
        <v>-8.9147065507615419E-3</v>
      </c>
      <c r="F4" s="98">
        <v>-2.0332419276738345E-2</v>
      </c>
      <c r="G4" s="98">
        <v>-3.8621403357296247E-2</v>
      </c>
      <c r="H4" s="98">
        <v>9.3470586731354555E-3</v>
      </c>
      <c r="I4" s="98">
        <v>-3.7309579950974281E-2</v>
      </c>
      <c r="J4" s="104">
        <v>-0.66656835493827238</v>
      </c>
      <c r="K4" s="118">
        <v>-0.10807695344055823</v>
      </c>
    </row>
    <row r="5" spans="1:11" s="22" customFormat="1" collapsed="1">
      <c r="A5" s="21">
        <v>2</v>
      </c>
      <c r="B5" s="201" t="s">
        <v>141</v>
      </c>
      <c r="C5" s="103">
        <v>39205</v>
      </c>
      <c r="D5" s="103">
        <v>39322</v>
      </c>
      <c r="E5" s="98">
        <v>4.7424648437635053E-3</v>
      </c>
      <c r="F5" s="98">
        <v>1.3192577834526098E-2</v>
      </c>
      <c r="G5" s="98">
        <v>1.12536772086822E-2</v>
      </c>
      <c r="H5" s="98">
        <v>7.8330803399873528E-2</v>
      </c>
      <c r="I5" s="98" t="s">
        <v>86</v>
      </c>
      <c r="J5" s="104">
        <v>-0.15271852476073022</v>
      </c>
      <c r="K5" s="119">
        <v>-1.873096464541002E-2</v>
      </c>
    </row>
    <row r="6" spans="1:11" s="22" customFormat="1" collapsed="1">
      <c r="A6" s="21">
        <v>3</v>
      </c>
      <c r="B6" s="222" t="s">
        <v>153</v>
      </c>
      <c r="C6" s="103">
        <v>40050</v>
      </c>
      <c r="D6" s="103">
        <v>40319</v>
      </c>
      <c r="E6" s="98">
        <v>-2.3854851257035237E-2</v>
      </c>
      <c r="F6" s="98">
        <v>-8.8289067373021224E-2</v>
      </c>
      <c r="G6" s="98">
        <v>-0.15202196233142662</v>
      </c>
      <c r="H6" s="98">
        <v>-0.33699520166387664</v>
      </c>
      <c r="I6" s="98">
        <v>-0.13814585570612525</v>
      </c>
      <c r="J6" s="104">
        <v>8.2815934718113215E-2</v>
      </c>
      <c r="K6" s="119">
        <v>1.3275919098513445E-2</v>
      </c>
    </row>
    <row r="7" spans="1:11" s="22" customFormat="1" collapsed="1">
      <c r="A7" s="21">
        <v>4</v>
      </c>
      <c r="B7" s="228" t="s">
        <v>152</v>
      </c>
      <c r="C7" s="103">
        <v>40555</v>
      </c>
      <c r="D7" s="103">
        <v>40626</v>
      </c>
      <c r="E7" s="98">
        <v>-1.9891601652554325E-2</v>
      </c>
      <c r="F7" s="98">
        <v>-2.8921884136218878E-2</v>
      </c>
      <c r="G7" s="98">
        <v>-0.16034983181451612</v>
      </c>
      <c r="H7" s="98">
        <v>-0.39000052268752483</v>
      </c>
      <c r="I7" s="98">
        <v>-0.13039811152426595</v>
      </c>
      <c r="J7" s="104">
        <v>-0.78749918490255411</v>
      </c>
      <c r="K7" s="119">
        <v>-0.25793578707089271</v>
      </c>
    </row>
    <row r="8" spans="1:11" s="22" customFormat="1" ht="15.75" collapsed="1" thickBot="1">
      <c r="A8" s="164"/>
      <c r="B8" s="232" t="s">
        <v>84</v>
      </c>
      <c r="C8" s="165" t="s">
        <v>3</v>
      </c>
      <c r="D8" s="165" t="s">
        <v>3</v>
      </c>
      <c r="E8" s="166">
        <f>AVERAGE(E4:E7)</f>
        <v>-1.19796736541469E-2</v>
      </c>
      <c r="F8" s="166">
        <f>AVERAGE(F4:F7)</f>
        <v>-3.1087698237863087E-2</v>
      </c>
      <c r="G8" s="166">
        <f>AVERAGE(G4:G7)</f>
        <v>-8.4934880073639196E-2</v>
      </c>
      <c r="H8" s="166">
        <f>AVERAGE(H4:H7)</f>
        <v>-0.15982946556959812</v>
      </c>
      <c r="I8" s="166">
        <f>AVERAGE(I4:I7)</f>
        <v>-0.10195118239378849</v>
      </c>
      <c r="J8" s="165" t="s">
        <v>3</v>
      </c>
      <c r="K8" s="165" t="s">
        <v>3</v>
      </c>
    </row>
    <row r="9" spans="1:11" s="22" customFormat="1" hidden="1">
      <c r="A9" s="189" t="s">
        <v>8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s="22" customFormat="1" ht="15" hidden="1" thickBot="1">
      <c r="A10" s="188" t="s">
        <v>9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s="22" customFormat="1" ht="15.75" hidden="1" customHeight="1">
      <c r="C11" s="63"/>
      <c r="D11" s="63"/>
    </row>
    <row r="12" spans="1:11" ht="15" thickBot="1">
      <c r="A12" s="187"/>
      <c r="B12" s="187"/>
      <c r="C12" s="187"/>
      <c r="D12" s="187"/>
      <c r="E12" s="187"/>
      <c r="F12" s="187"/>
      <c r="G12" s="187"/>
      <c r="H12" s="187"/>
      <c r="I12" s="167"/>
      <c r="J12" s="167"/>
      <c r="K12" s="167"/>
    </row>
    <row r="13" spans="1:11">
      <c r="B13" s="27"/>
      <c r="C13" s="105"/>
      <c r="E13" s="105"/>
    </row>
    <row r="14" spans="1:11">
      <c r="E14" s="105"/>
      <c r="F14" s="105"/>
    </row>
  </sheetData>
  <mergeCells count="6">
    <mergeCell ref="A12:H12"/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23"/>
  <sheetViews>
    <sheetView zoomScale="85" workbookViewId="0">
      <selection activeCell="B6" sqref="B6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8" s="27" customFormat="1" ht="16.5" thickBot="1">
      <c r="A1" s="181" t="s">
        <v>154</v>
      </c>
      <c r="B1" s="181"/>
      <c r="C1" s="181"/>
      <c r="D1" s="181"/>
      <c r="E1" s="181"/>
      <c r="F1" s="181"/>
      <c r="G1" s="181"/>
    </row>
    <row r="2" spans="1:8" s="27" customFormat="1" ht="15.75" customHeight="1" thickBot="1">
      <c r="A2" s="190" t="s">
        <v>37</v>
      </c>
      <c r="B2" s="88"/>
      <c r="C2" s="182" t="s">
        <v>89</v>
      </c>
      <c r="D2" s="183"/>
      <c r="E2" s="233" t="s">
        <v>155</v>
      </c>
      <c r="F2" s="233"/>
      <c r="G2" s="89"/>
    </row>
    <row r="3" spans="1:8" s="27" customFormat="1" ht="45.75" thickBot="1">
      <c r="A3" s="177"/>
      <c r="B3" s="234" t="s">
        <v>74</v>
      </c>
      <c r="C3" s="33" t="s">
        <v>91</v>
      </c>
      <c r="D3" s="33" t="s">
        <v>92</v>
      </c>
      <c r="E3" s="33" t="s">
        <v>93</v>
      </c>
      <c r="F3" s="33" t="s">
        <v>92</v>
      </c>
      <c r="G3" s="18" t="s">
        <v>156</v>
      </c>
    </row>
    <row r="4" spans="1:8" s="27" customFormat="1">
      <c r="A4" s="21">
        <v>1</v>
      </c>
      <c r="B4" s="201" t="s">
        <v>141</v>
      </c>
      <c r="C4" s="36">
        <v>19.220330000000075</v>
      </c>
      <c r="D4" s="98">
        <v>4.7424648437642443E-3</v>
      </c>
      <c r="E4" s="37">
        <v>0</v>
      </c>
      <c r="F4" s="98">
        <v>0</v>
      </c>
      <c r="G4" s="38">
        <v>0</v>
      </c>
    </row>
    <row r="5" spans="1:8" s="27" customFormat="1">
      <c r="A5" s="21">
        <v>2</v>
      </c>
      <c r="B5" s="69" t="s">
        <v>151</v>
      </c>
      <c r="C5" s="36">
        <v>-9.7173499999998594</v>
      </c>
      <c r="D5" s="98">
        <v>-8.9147065507603832E-3</v>
      </c>
      <c r="E5" s="37">
        <v>0</v>
      </c>
      <c r="F5" s="98">
        <v>0</v>
      </c>
      <c r="G5" s="38">
        <v>0</v>
      </c>
    </row>
    <row r="6" spans="1:8" s="43" customFormat="1">
      <c r="A6" s="21">
        <v>3</v>
      </c>
      <c r="B6" s="222" t="s">
        <v>153</v>
      </c>
      <c r="C6" s="36">
        <v>-26.752729999999978</v>
      </c>
      <c r="D6" s="98">
        <v>-2.3854851257041083E-2</v>
      </c>
      <c r="E6" s="37">
        <v>0</v>
      </c>
      <c r="F6" s="98">
        <v>0</v>
      </c>
      <c r="G6" s="38">
        <v>0</v>
      </c>
    </row>
    <row r="7" spans="1:8" s="43" customFormat="1">
      <c r="A7" s="21">
        <v>4</v>
      </c>
      <c r="B7" s="228" t="s">
        <v>152</v>
      </c>
      <c r="C7" s="36">
        <v>-71.324149999999904</v>
      </c>
      <c r="D7" s="98">
        <v>-1.9891601652589113E-2</v>
      </c>
      <c r="E7" s="37">
        <v>0</v>
      </c>
      <c r="F7" s="98">
        <v>0</v>
      </c>
      <c r="G7" s="38">
        <v>0</v>
      </c>
    </row>
    <row r="8" spans="1:8" s="27" customFormat="1" ht="15.75" thickBot="1">
      <c r="A8" s="113"/>
      <c r="B8" s="90" t="s">
        <v>59</v>
      </c>
      <c r="C8" s="91">
        <v>-88.573899999999668</v>
      </c>
      <c r="D8" s="95">
        <v>-8.9923002760736639E-3</v>
      </c>
      <c r="E8" s="92">
        <v>0</v>
      </c>
      <c r="F8" s="95">
        <v>0</v>
      </c>
      <c r="G8" s="114">
        <v>0</v>
      </c>
    </row>
    <row r="9" spans="1:8" s="27" customFormat="1" ht="15" customHeight="1" thickBot="1">
      <c r="A9" s="172"/>
      <c r="B9" s="172"/>
      <c r="C9" s="172"/>
      <c r="D9" s="172"/>
      <c r="E9" s="172"/>
      <c r="F9" s="172"/>
      <c r="G9" s="172"/>
      <c r="H9" s="7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78"/>
      <c r="C30" s="78"/>
      <c r="D30" s="79"/>
      <c r="E30" s="78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213" t="s">
        <v>74</v>
      </c>
      <c r="C36" s="213" t="s">
        <v>96</v>
      </c>
      <c r="D36" s="213" t="s">
        <v>97</v>
      </c>
      <c r="E36" s="235" t="s">
        <v>98</v>
      </c>
    </row>
    <row r="37" spans="2:6" s="27" customFormat="1">
      <c r="B37" s="126" t="str">
        <f t="shared" ref="B37:D40" si="0">B4</f>
        <v>AntyBank</v>
      </c>
      <c r="C37" s="127">
        <f t="shared" si="0"/>
        <v>19.220330000000075</v>
      </c>
      <c r="D37" s="151">
        <f t="shared" si="0"/>
        <v>4.7424648437642443E-3</v>
      </c>
      <c r="E37" s="128">
        <f>G4</f>
        <v>0</v>
      </c>
    </row>
    <row r="38" spans="2:6" s="27" customFormat="1">
      <c r="B38" s="35" t="str">
        <f t="shared" si="0"/>
        <v>TASK  Universal</v>
      </c>
      <c r="C38" s="36">
        <f t="shared" si="0"/>
        <v>-9.7173499999998594</v>
      </c>
      <c r="D38" s="152">
        <f t="shared" si="0"/>
        <v>-8.9147065507603832E-3</v>
      </c>
      <c r="E38" s="38">
        <f>G5</f>
        <v>0</v>
      </c>
    </row>
    <row r="39" spans="2:6" s="27" customFormat="1">
      <c r="B39" s="35" t="str">
        <f t="shared" si="0"/>
        <v>UNIVER.UA/Skif: Fond Nerukhomosti</v>
      </c>
      <c r="C39" s="36">
        <f t="shared" si="0"/>
        <v>-26.752729999999978</v>
      </c>
      <c r="D39" s="152">
        <f t="shared" si="0"/>
        <v>-2.3854851257041083E-2</v>
      </c>
      <c r="E39" s="38">
        <f>G6</f>
        <v>0</v>
      </c>
    </row>
    <row r="40" spans="2:6" s="27" customFormat="1">
      <c r="B40" s="35" t="str">
        <f t="shared" si="0"/>
        <v>Indeks Ukrainskoi Birzhi</v>
      </c>
      <c r="C40" s="36">
        <f t="shared" si="0"/>
        <v>-71.324149999999904</v>
      </c>
      <c r="D40" s="152">
        <f t="shared" si="0"/>
        <v>-1.9891601652589113E-2</v>
      </c>
      <c r="E40" s="38">
        <f>G7</f>
        <v>0</v>
      </c>
    </row>
    <row r="41" spans="2:6">
      <c r="B41" s="35"/>
      <c r="C41" s="36"/>
      <c r="D41" s="152"/>
      <c r="E41" s="38"/>
      <c r="F41" s="19"/>
    </row>
    <row r="42" spans="2:6">
      <c r="B42" s="35"/>
      <c r="C42" s="36"/>
      <c r="D42" s="152"/>
      <c r="E42" s="38"/>
      <c r="F42" s="19"/>
    </row>
    <row r="43" spans="2:6">
      <c r="B43" s="153"/>
      <c r="C43" s="154"/>
      <c r="D43" s="155"/>
      <c r="E43" s="156"/>
      <c r="F43" s="19"/>
    </row>
    <row r="44" spans="2:6">
      <c r="B44" s="27"/>
      <c r="C44" s="15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6">
      <c r="B49" s="27"/>
      <c r="C49" s="27"/>
      <c r="D49" s="6"/>
      <c r="F49" s="19"/>
    </row>
    <row r="50" spans="2:6">
      <c r="B50" s="27"/>
      <c r="C50" s="27"/>
      <c r="D50" s="6"/>
      <c r="F50" s="19"/>
    </row>
    <row r="51" spans="2:6">
      <c r="B51" s="27"/>
      <c r="C51" s="27"/>
      <c r="D51" s="6"/>
    </row>
    <row r="52" spans="2:6">
      <c r="B52" s="27"/>
      <c r="C52" s="27"/>
      <c r="D52" s="6"/>
    </row>
    <row r="53" spans="2:6">
      <c r="B53" s="27"/>
      <c r="C53" s="27"/>
      <c r="D53" s="6"/>
    </row>
    <row r="54" spans="2:6">
      <c r="B54" s="27"/>
      <c r="C54" s="27"/>
      <c r="D54" s="6"/>
    </row>
    <row r="55" spans="2:6">
      <c r="B55" s="27"/>
      <c r="C55" s="27"/>
      <c r="D55" s="6"/>
    </row>
    <row r="56" spans="2:6">
      <c r="B56" s="27"/>
      <c r="C56" s="27"/>
      <c r="D56" s="6"/>
    </row>
    <row r="57" spans="2:6">
      <c r="B57" s="27"/>
      <c r="C57" s="27"/>
      <c r="D57" s="6"/>
    </row>
    <row r="58" spans="2:6">
      <c r="B58" s="27"/>
      <c r="C58" s="27"/>
      <c r="D58" s="6"/>
    </row>
    <row r="59" spans="2:6">
      <c r="B59" s="27"/>
      <c r="C59" s="27"/>
      <c r="D59" s="6"/>
    </row>
    <row r="60" spans="2:6">
      <c r="B60" s="27"/>
      <c r="C60" s="27"/>
      <c r="D60" s="6"/>
    </row>
    <row r="61" spans="2:6">
      <c r="B61" s="27"/>
      <c r="C61" s="27"/>
      <c r="D61" s="6"/>
    </row>
    <row r="62" spans="2:6">
      <c r="B62" s="27"/>
      <c r="C62" s="27"/>
      <c r="D62" s="6"/>
    </row>
    <row r="63" spans="2:6">
      <c r="B63" s="27"/>
      <c r="C63" s="27"/>
      <c r="D63" s="6"/>
    </row>
    <row r="64" spans="2:6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  <row r="122" spans="2:4">
      <c r="B122" s="27"/>
      <c r="C122" s="27"/>
      <c r="D122" s="6"/>
    </row>
    <row r="123" spans="2:4">
      <c r="B123" s="27"/>
      <c r="C123" s="27"/>
      <c r="D123" s="6"/>
    </row>
  </sheetData>
  <mergeCells count="5">
    <mergeCell ref="A1:G1"/>
    <mergeCell ref="A9:G9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zoomScale="85" workbookViewId="0">
      <selection activeCell="A6" sqref="A6:A1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74</v>
      </c>
      <c r="B1" s="66" t="s">
        <v>157</v>
      </c>
      <c r="C1" s="10"/>
      <c r="D1" s="10"/>
    </row>
    <row r="2" spans="1:4" ht="14.25">
      <c r="A2" s="69" t="s">
        <v>153</v>
      </c>
      <c r="B2" s="135">
        <v>-2.3854851257035237E-2</v>
      </c>
      <c r="C2" s="10"/>
      <c r="D2" s="10"/>
    </row>
    <row r="3" spans="1:4" ht="14.25">
      <c r="A3" s="216" t="s">
        <v>152</v>
      </c>
      <c r="B3" s="135">
        <v>-1.9891601652554325E-2</v>
      </c>
      <c r="C3" s="10"/>
      <c r="D3" s="10"/>
    </row>
    <row r="4" spans="1:4" ht="14.25">
      <c r="A4" s="236" t="s">
        <v>151</v>
      </c>
      <c r="B4" s="135">
        <v>-8.9147065507615419E-3</v>
      </c>
      <c r="C4" s="10"/>
      <c r="D4" s="10"/>
    </row>
    <row r="5" spans="1:4" ht="14.25">
      <c r="A5" s="143" t="s">
        <v>141</v>
      </c>
      <c r="B5" s="135">
        <v>4.7424648437635053E-3</v>
      </c>
      <c r="C5" s="10"/>
      <c r="D5" s="10"/>
    </row>
    <row r="6" spans="1:4" ht="14.25">
      <c r="A6" s="143" t="s">
        <v>103</v>
      </c>
      <c r="B6" s="136">
        <v>-1.19796736541469E-2</v>
      </c>
      <c r="C6" s="10"/>
      <c r="D6" s="10"/>
    </row>
    <row r="7" spans="1:4" ht="14.25">
      <c r="A7" s="143" t="s">
        <v>15</v>
      </c>
      <c r="B7" s="136">
        <v>-2.0574490821224645E-3</v>
      </c>
      <c r="C7" s="10"/>
      <c r="D7" s="10"/>
    </row>
    <row r="8" spans="1:4" ht="14.25">
      <c r="A8" s="143" t="s">
        <v>14</v>
      </c>
      <c r="B8" s="136">
        <v>-3.6459028055666698E-2</v>
      </c>
      <c r="C8" s="10"/>
      <c r="D8" s="10"/>
    </row>
    <row r="9" spans="1:4" ht="14.25">
      <c r="A9" s="143" t="s">
        <v>133</v>
      </c>
      <c r="B9" s="136">
        <v>-1.4067062861938817E-2</v>
      </c>
      <c r="C9" s="10"/>
      <c r="D9" s="10"/>
    </row>
    <row r="10" spans="1:4" ht="14.25">
      <c r="A10" s="143" t="s">
        <v>134</v>
      </c>
      <c r="B10" s="136">
        <v>5.3170254166927666E-3</v>
      </c>
      <c r="C10" s="10"/>
      <c r="D10" s="10"/>
    </row>
    <row r="11" spans="1:4" ht="14.25">
      <c r="A11" s="143" t="s">
        <v>135</v>
      </c>
      <c r="B11" s="136">
        <v>1.9287671232876714E-2</v>
      </c>
      <c r="C11" s="10"/>
      <c r="D11" s="10"/>
    </row>
    <row r="12" spans="1:4" ht="15" thickBot="1">
      <c r="A12" s="226" t="s">
        <v>136</v>
      </c>
      <c r="B12" s="137">
        <v>-3.0475615409092827E-2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3"/>
  <sheetViews>
    <sheetView zoomScale="80" zoomScaleNormal="40" workbookViewId="0">
      <selection activeCell="B17" sqref="B17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9" t="s">
        <v>36</v>
      </c>
      <c r="B1" s="169"/>
      <c r="C1" s="169"/>
      <c r="D1" s="169"/>
      <c r="E1" s="169"/>
      <c r="F1" s="169"/>
      <c r="G1" s="169"/>
      <c r="H1" s="169"/>
      <c r="I1" s="13"/>
    </row>
    <row r="2" spans="1:9" ht="45.75" thickBot="1">
      <c r="A2" s="15" t="s">
        <v>37</v>
      </c>
      <c r="B2" s="16" t="s">
        <v>38</v>
      </c>
      <c r="C2" s="17" t="s">
        <v>39</v>
      </c>
      <c r="D2" s="17" t="s">
        <v>40</v>
      </c>
      <c r="E2" s="17" t="s">
        <v>41</v>
      </c>
      <c r="F2" s="17" t="s">
        <v>42</v>
      </c>
      <c r="G2" s="17" t="s">
        <v>43</v>
      </c>
      <c r="H2" s="18" t="s">
        <v>44</v>
      </c>
      <c r="I2" s="19"/>
    </row>
    <row r="3" spans="1:9">
      <c r="A3" s="21">
        <v>1</v>
      </c>
      <c r="B3" s="201" t="s">
        <v>45</v>
      </c>
      <c r="C3" s="82">
        <v>21018829.460000001</v>
      </c>
      <c r="D3" s="83">
        <v>51152</v>
      </c>
      <c r="E3" s="82">
        <v>410.90924030340949</v>
      </c>
      <c r="F3" s="83">
        <v>100</v>
      </c>
      <c r="G3" s="202" t="s">
        <v>62</v>
      </c>
      <c r="H3" s="84" t="s">
        <v>6</v>
      </c>
      <c r="I3" s="19"/>
    </row>
    <row r="4" spans="1:9">
      <c r="A4" s="21">
        <v>2</v>
      </c>
      <c r="B4" s="81" t="s">
        <v>158</v>
      </c>
      <c r="C4" s="82">
        <v>5113684.42</v>
      </c>
      <c r="D4" s="83">
        <v>2054</v>
      </c>
      <c r="E4" s="82">
        <v>2489.6224050632909</v>
      </c>
      <c r="F4" s="83">
        <v>1000</v>
      </c>
      <c r="G4" s="203" t="s">
        <v>63</v>
      </c>
      <c r="H4" s="84" t="s">
        <v>1</v>
      </c>
      <c r="I4" s="19"/>
    </row>
    <row r="5" spans="1:9" ht="14.25" customHeight="1">
      <c r="A5" s="21">
        <v>3</v>
      </c>
      <c r="B5" s="81" t="s">
        <v>46</v>
      </c>
      <c r="C5" s="82">
        <v>3408624.32</v>
      </c>
      <c r="D5" s="83">
        <v>4604</v>
      </c>
      <c r="E5" s="82">
        <v>740.36149435273671</v>
      </c>
      <c r="F5" s="83">
        <v>1000</v>
      </c>
      <c r="G5" s="202" t="s">
        <v>62</v>
      </c>
      <c r="H5" s="84" t="s">
        <v>6</v>
      </c>
      <c r="I5" s="19"/>
    </row>
    <row r="6" spans="1:9">
      <c r="A6" s="21">
        <v>4</v>
      </c>
      <c r="B6" s="201" t="s">
        <v>47</v>
      </c>
      <c r="C6" s="82">
        <v>3276025.94</v>
      </c>
      <c r="D6" s="83">
        <v>1269</v>
      </c>
      <c r="E6" s="82">
        <v>2581.5807249802992</v>
      </c>
      <c r="F6" s="83">
        <v>1000</v>
      </c>
      <c r="G6" s="204" t="s">
        <v>64</v>
      </c>
      <c r="H6" s="84" t="s">
        <v>4</v>
      </c>
      <c r="I6" s="19"/>
    </row>
    <row r="7" spans="1:9" ht="14.25" customHeight="1">
      <c r="A7" s="21">
        <v>5</v>
      </c>
      <c r="B7" s="81" t="s">
        <v>48</v>
      </c>
      <c r="C7" s="82">
        <v>3199229.6461</v>
      </c>
      <c r="D7" s="83">
        <v>3927</v>
      </c>
      <c r="E7" s="82">
        <v>814.67523455564049</v>
      </c>
      <c r="F7" s="83">
        <v>1000</v>
      </c>
      <c r="G7" s="81" t="s">
        <v>65</v>
      </c>
      <c r="H7" s="84" t="s">
        <v>7</v>
      </c>
      <c r="I7" s="19"/>
    </row>
    <row r="8" spans="1:9">
      <c r="A8" s="21">
        <v>6</v>
      </c>
      <c r="B8" s="201" t="s">
        <v>49</v>
      </c>
      <c r="C8" s="82">
        <v>3058780.44</v>
      </c>
      <c r="D8" s="83">
        <v>1473</v>
      </c>
      <c r="E8" s="82">
        <v>2076.565132382892</v>
      </c>
      <c r="F8" s="83">
        <v>1000</v>
      </c>
      <c r="G8" s="203" t="s">
        <v>63</v>
      </c>
      <c r="H8" s="84" t="s">
        <v>1</v>
      </c>
      <c r="I8" s="19"/>
    </row>
    <row r="9" spans="1:9">
      <c r="A9" s="21">
        <v>7</v>
      </c>
      <c r="B9" s="201" t="s">
        <v>50</v>
      </c>
      <c r="C9" s="82">
        <v>2639607.73</v>
      </c>
      <c r="D9" s="83">
        <v>735</v>
      </c>
      <c r="E9" s="82">
        <v>3591.3030340136056</v>
      </c>
      <c r="F9" s="83">
        <v>1000</v>
      </c>
      <c r="G9" s="204" t="s">
        <v>66</v>
      </c>
      <c r="H9" s="84" t="s">
        <v>4</v>
      </c>
      <c r="I9" s="19"/>
    </row>
    <row r="10" spans="1:9">
      <c r="A10" s="21">
        <v>8</v>
      </c>
      <c r="B10" s="201" t="s">
        <v>51</v>
      </c>
      <c r="C10" s="82">
        <v>1907449.23</v>
      </c>
      <c r="D10" s="83">
        <v>14507</v>
      </c>
      <c r="E10" s="82">
        <v>131.48474736334182</v>
      </c>
      <c r="F10" s="83">
        <v>100</v>
      </c>
      <c r="G10" s="202" t="s">
        <v>62</v>
      </c>
      <c r="H10" s="84" t="s">
        <v>6</v>
      </c>
      <c r="I10" s="19"/>
    </row>
    <row r="11" spans="1:9">
      <c r="A11" s="21">
        <v>9</v>
      </c>
      <c r="B11" s="201" t="s">
        <v>52</v>
      </c>
      <c r="C11" s="82">
        <v>1361002.7</v>
      </c>
      <c r="D11" s="83">
        <v>1164</v>
      </c>
      <c r="E11" s="82">
        <v>1169.2463058419244</v>
      </c>
      <c r="F11" s="83">
        <v>1000</v>
      </c>
      <c r="G11" s="81" t="s">
        <v>67</v>
      </c>
      <c r="H11" s="84" t="s">
        <v>5</v>
      </c>
      <c r="I11" s="19"/>
    </row>
    <row r="12" spans="1:9">
      <c r="A12" s="21">
        <v>10</v>
      </c>
      <c r="B12" s="201" t="s">
        <v>53</v>
      </c>
      <c r="C12" s="82">
        <v>967795.06</v>
      </c>
      <c r="D12" s="83">
        <v>589</v>
      </c>
      <c r="E12" s="82">
        <v>1643.1155517826826</v>
      </c>
      <c r="F12" s="83">
        <v>1000</v>
      </c>
      <c r="G12" s="203" t="s">
        <v>63</v>
      </c>
      <c r="H12" s="84" t="s">
        <v>1</v>
      </c>
      <c r="I12" s="19"/>
    </row>
    <row r="13" spans="1:9">
      <c r="A13" s="21">
        <v>11</v>
      </c>
      <c r="B13" s="81" t="s">
        <v>54</v>
      </c>
      <c r="C13" s="82">
        <v>917591.32</v>
      </c>
      <c r="D13" s="83">
        <v>955</v>
      </c>
      <c r="E13" s="82">
        <v>960.82860732984284</v>
      </c>
      <c r="F13" s="83">
        <v>1000</v>
      </c>
      <c r="G13" s="81" t="s">
        <v>68</v>
      </c>
      <c r="H13" s="84" t="s">
        <v>0</v>
      </c>
      <c r="I13" s="19"/>
    </row>
    <row r="14" spans="1:9">
      <c r="A14" s="21">
        <v>12</v>
      </c>
      <c r="B14" s="81" t="s">
        <v>55</v>
      </c>
      <c r="C14" s="82">
        <v>736922.83990000002</v>
      </c>
      <c r="D14" s="83">
        <v>8925</v>
      </c>
      <c r="E14" s="82">
        <v>82.568385422969186</v>
      </c>
      <c r="F14" s="83">
        <v>100</v>
      </c>
      <c r="G14" s="81" t="s">
        <v>69</v>
      </c>
      <c r="H14" s="84" t="s">
        <v>11</v>
      </c>
      <c r="I14" s="19"/>
    </row>
    <row r="15" spans="1:9">
      <c r="A15" s="21">
        <v>13</v>
      </c>
      <c r="B15" s="201" t="s">
        <v>56</v>
      </c>
      <c r="C15" s="82">
        <v>586022.88</v>
      </c>
      <c r="D15" s="83">
        <v>1326</v>
      </c>
      <c r="E15" s="82">
        <v>441.9478733031674</v>
      </c>
      <c r="F15" s="83">
        <v>1000</v>
      </c>
      <c r="G15" s="203" t="s">
        <v>63</v>
      </c>
      <c r="H15" s="84" t="s">
        <v>1</v>
      </c>
      <c r="I15" s="19"/>
    </row>
    <row r="16" spans="1:9">
      <c r="A16" s="21">
        <v>14</v>
      </c>
      <c r="B16" s="81" t="s">
        <v>57</v>
      </c>
      <c r="C16" s="82">
        <v>520144.82</v>
      </c>
      <c r="D16" s="83">
        <v>9806</v>
      </c>
      <c r="E16" s="82">
        <v>53.043526412400574</v>
      </c>
      <c r="F16" s="83">
        <v>100</v>
      </c>
      <c r="G16" s="81" t="s">
        <v>70</v>
      </c>
      <c r="H16" s="84" t="s">
        <v>10</v>
      </c>
      <c r="I16" s="19"/>
    </row>
    <row r="17" spans="1:9">
      <c r="A17" s="21">
        <v>15</v>
      </c>
      <c r="B17" s="81" t="s">
        <v>159</v>
      </c>
      <c r="C17" s="82">
        <v>452732.36</v>
      </c>
      <c r="D17" s="83">
        <v>168</v>
      </c>
      <c r="E17" s="82">
        <v>2694.8354761904761</v>
      </c>
      <c r="F17" s="83">
        <v>1000</v>
      </c>
      <c r="G17" s="204" t="s">
        <v>64</v>
      </c>
      <c r="H17" s="84" t="s">
        <v>4</v>
      </c>
      <c r="I17" s="19"/>
    </row>
    <row r="18" spans="1:9">
      <c r="A18" s="21">
        <v>16</v>
      </c>
      <c r="B18" s="201" t="s">
        <v>58</v>
      </c>
      <c r="C18" s="82">
        <v>434472.88</v>
      </c>
      <c r="D18" s="83">
        <v>1121</v>
      </c>
      <c r="E18" s="82">
        <v>387.57616413916145</v>
      </c>
      <c r="F18" s="83">
        <v>1000</v>
      </c>
      <c r="G18" s="204" t="s">
        <v>71</v>
      </c>
      <c r="H18" s="84" t="s">
        <v>2</v>
      </c>
      <c r="I18" s="19"/>
    </row>
    <row r="19" spans="1:9" ht="15" customHeight="1" thickBot="1">
      <c r="A19" s="171" t="s">
        <v>59</v>
      </c>
      <c r="B19" s="171"/>
      <c r="C19" s="96">
        <f>SUM(C3:C18)</f>
        <v>49598916.046000011</v>
      </c>
      <c r="D19" s="97">
        <f>SUM(D3:D18)</f>
        <v>103775</v>
      </c>
      <c r="E19" s="55" t="s">
        <v>3</v>
      </c>
      <c r="F19" s="55" t="s">
        <v>3</v>
      </c>
      <c r="G19" s="55" t="s">
        <v>3</v>
      </c>
      <c r="H19" s="56" t="s">
        <v>3</v>
      </c>
    </row>
    <row r="20" spans="1:9" ht="15" customHeight="1">
      <c r="A20" s="173" t="s">
        <v>60</v>
      </c>
      <c r="B20" s="173"/>
      <c r="C20" s="173"/>
      <c r="D20" s="173"/>
      <c r="E20" s="173"/>
      <c r="F20" s="173"/>
      <c r="G20" s="173"/>
      <c r="H20" s="173"/>
    </row>
    <row r="21" spans="1:9" ht="15" customHeight="1" thickBot="1">
      <c r="A21" s="172"/>
      <c r="B21" s="172"/>
      <c r="C21" s="172"/>
      <c r="D21" s="172"/>
      <c r="E21" s="172"/>
      <c r="F21" s="172"/>
      <c r="G21" s="172"/>
      <c r="H21" s="172"/>
    </row>
    <row r="23" spans="1:9">
      <c r="B23" s="20" t="s">
        <v>61</v>
      </c>
      <c r="C23" s="23">
        <f>C19-SUM(C3:C12)</f>
        <v>3647887.0999000072</v>
      </c>
      <c r="D23" s="125">
        <f>C23/$C$19</f>
        <v>7.3547718190389716E-2</v>
      </c>
    </row>
    <row r="24" spans="1:9">
      <c r="B24" s="81" t="str">
        <f>B3</f>
        <v>KINTO-Klasychnyi</v>
      </c>
      <c r="C24" s="82">
        <f>C3</f>
        <v>21018829.460000001</v>
      </c>
      <c r="D24" s="125">
        <f>C24/$C$19</f>
        <v>0.42377598414663542</v>
      </c>
      <c r="H24" s="19"/>
    </row>
    <row r="25" spans="1:9">
      <c r="B25" s="81" t="str">
        <f>B4</f>
        <v>UNIVER.UA/Myhailo Hrushevskyi: Fond Derzhavnykh Paperiv</v>
      </c>
      <c r="C25" s="82">
        <f>C4</f>
        <v>5113684.42</v>
      </c>
      <c r="D25" s="125">
        <f t="shared" ref="D25:D33" si="0">C25/$C$19</f>
        <v>0.10310072936387088</v>
      </c>
      <c r="H25" s="19"/>
    </row>
    <row r="26" spans="1:9">
      <c r="B26" s="81" t="str">
        <f t="shared" ref="B26:C33" si="1">B5</f>
        <v>KINTO-Ekviti</v>
      </c>
      <c r="C26" s="82">
        <f t="shared" si="1"/>
        <v>3408624.32</v>
      </c>
      <c r="D26" s="125">
        <f t="shared" si="0"/>
        <v>6.8723766399223438E-2</v>
      </c>
      <c r="H26" s="19"/>
    </row>
    <row r="27" spans="1:9">
      <c r="B27" s="81" t="str">
        <f t="shared" si="1"/>
        <v>Altus – Depozyt</v>
      </c>
      <c r="C27" s="82">
        <f t="shared" si="1"/>
        <v>3276025.94</v>
      </c>
      <c r="D27" s="125">
        <f t="shared" si="0"/>
        <v>6.6050353539212084E-2</v>
      </c>
      <c r="H27" s="19"/>
    </row>
    <row r="28" spans="1:9">
      <c r="B28" s="81" t="str">
        <f t="shared" si="1"/>
        <v>Sofiivskyi</v>
      </c>
      <c r="C28" s="82">
        <f t="shared" si="1"/>
        <v>3199229.6461</v>
      </c>
      <c r="D28" s="125">
        <f t="shared" si="0"/>
        <v>6.4502007324775137E-2</v>
      </c>
      <c r="H28" s="19"/>
    </row>
    <row r="29" spans="1:9">
      <c r="B29" s="81" t="str">
        <f t="shared" si="1"/>
        <v>UNIVER.UA/Taras Shevchenko: Fond Zaoshchadzhen</v>
      </c>
      <c r="C29" s="82">
        <f t="shared" si="1"/>
        <v>3058780.44</v>
      </c>
      <c r="D29" s="125">
        <f t="shared" si="0"/>
        <v>6.167030822131607E-2</v>
      </c>
      <c r="H29" s="19"/>
    </row>
    <row r="30" spans="1:9">
      <c r="B30" s="81" t="str">
        <f t="shared" si="1"/>
        <v>Altus – Zbalansovanyi</v>
      </c>
      <c r="C30" s="82">
        <f t="shared" si="1"/>
        <v>2639607.73</v>
      </c>
      <c r="D30" s="125">
        <f t="shared" si="0"/>
        <v>5.3219060826892317E-2</v>
      </c>
      <c r="H30" s="19"/>
    </row>
    <row r="31" spans="1:9">
      <c r="B31" s="81" t="str">
        <f t="shared" si="1"/>
        <v>KINTO-Kaznacheyskyi</v>
      </c>
      <c r="C31" s="82">
        <f t="shared" si="1"/>
        <v>1907449.23</v>
      </c>
      <c r="D31" s="125">
        <f t="shared" si="0"/>
        <v>3.8457478147928791E-2</v>
      </c>
      <c r="H31" s="19"/>
    </row>
    <row r="32" spans="1:9">
      <c r="B32" s="81" t="str">
        <f t="shared" si="1"/>
        <v>VSI</v>
      </c>
      <c r="C32" s="82">
        <f t="shared" si="1"/>
        <v>1361002.7</v>
      </c>
      <c r="D32" s="125">
        <f t="shared" si="0"/>
        <v>2.7440170239562328E-2</v>
      </c>
    </row>
    <row r="33" spans="2:4">
      <c r="B33" s="81" t="str">
        <f t="shared" si="1"/>
        <v>UNIVER.UA/Volodymyr Velykyi: Fond Zbalansovanyi</v>
      </c>
      <c r="C33" s="82">
        <f t="shared" si="1"/>
        <v>967795.06</v>
      </c>
      <c r="D33" s="125">
        <f t="shared" si="0"/>
        <v>1.9512423600193771E-2</v>
      </c>
    </row>
  </sheetData>
  <mergeCells count="4">
    <mergeCell ref="A1:H1"/>
    <mergeCell ref="A19:B19"/>
    <mergeCell ref="A21:H21"/>
    <mergeCell ref="A20:H20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/>
    <hyperlink ref="H12" r:id="rId9" display="http://otpcapital.com.ua/"/>
    <hyperlink ref="H16" r:id="rId10" display="http://www.vseswit.com.ua/"/>
    <hyperlink ref="H19" r:id="rId11" display="http://art-capital.com.ua/"/>
  </hyperlinks>
  <pageMargins left="0.75" right="0.75" top="1" bottom="1" header="0.5" footer="0.5"/>
  <pageSetup paperSize="9" scale="29" orientation="portrait" verticalDpi="1200" r:id="rId12"/>
  <headerFooter alignWithMargins="0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1"/>
  <sheetViews>
    <sheetView zoomScale="80" workbookViewId="0">
      <selection activeCell="B18" sqref="B18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75" t="s">
        <v>72</v>
      </c>
      <c r="B1" s="175"/>
      <c r="C1" s="175"/>
      <c r="D1" s="175"/>
      <c r="E1" s="175"/>
      <c r="F1" s="175"/>
      <c r="G1" s="175"/>
      <c r="H1" s="175"/>
      <c r="I1" s="175"/>
      <c r="J1" s="99"/>
    </row>
    <row r="2" spans="1:11" s="20" customFormat="1" ht="15.75" customHeight="1" thickBot="1">
      <c r="A2" s="205" t="s">
        <v>37</v>
      </c>
      <c r="B2" s="100"/>
      <c r="C2" s="101"/>
      <c r="D2" s="102"/>
      <c r="E2" s="178" t="s">
        <v>73</v>
      </c>
      <c r="F2" s="178"/>
      <c r="G2" s="178"/>
      <c r="H2" s="178"/>
      <c r="I2" s="178"/>
      <c r="J2" s="178"/>
      <c r="K2" s="178"/>
    </row>
    <row r="3" spans="1:11" s="22" customFormat="1" ht="64.5" thickBot="1">
      <c r="A3" s="205"/>
      <c r="B3" s="206" t="s">
        <v>74</v>
      </c>
      <c r="C3" s="207" t="s">
        <v>75</v>
      </c>
      <c r="D3" s="207" t="s">
        <v>76</v>
      </c>
      <c r="E3" s="208" t="s">
        <v>77</v>
      </c>
      <c r="F3" s="208" t="s">
        <v>78</v>
      </c>
      <c r="G3" s="208" t="s">
        <v>79</v>
      </c>
      <c r="H3" s="17" t="s">
        <v>80</v>
      </c>
      <c r="I3" s="17" t="s">
        <v>81</v>
      </c>
      <c r="J3" s="209" t="s">
        <v>82</v>
      </c>
      <c r="K3" s="18" t="s">
        <v>83</v>
      </c>
    </row>
    <row r="4" spans="1:11" s="20" customFormat="1" collapsed="1">
      <c r="A4" s="21">
        <v>1</v>
      </c>
      <c r="B4" s="201" t="s">
        <v>45</v>
      </c>
      <c r="C4" s="144">
        <v>38118</v>
      </c>
      <c r="D4" s="144">
        <v>38182</v>
      </c>
      <c r="E4" s="145">
        <v>-2.8042278067175741E-2</v>
      </c>
      <c r="F4" s="145">
        <v>2.3157226237817685E-3</v>
      </c>
      <c r="G4" s="145">
        <v>1.4163391047803175E-2</v>
      </c>
      <c r="H4" s="145">
        <v>-6.355831889066188E-3</v>
      </c>
      <c r="I4" s="145">
        <v>5.2619117692942474E-3</v>
      </c>
      <c r="J4" s="146">
        <v>3.1090924030342668</v>
      </c>
      <c r="K4" s="118">
        <v>0.12623436613265637</v>
      </c>
    </row>
    <row r="5" spans="1:11" s="20" customFormat="1" collapsed="1">
      <c r="A5" s="21">
        <v>2</v>
      </c>
      <c r="B5" s="143" t="s">
        <v>50</v>
      </c>
      <c r="C5" s="144">
        <v>38828</v>
      </c>
      <c r="D5" s="144">
        <v>39028</v>
      </c>
      <c r="E5" s="145">
        <v>1.0441324038247268E-2</v>
      </c>
      <c r="F5" s="145">
        <v>7.8830265595364324E-3</v>
      </c>
      <c r="G5" s="145">
        <v>7.5522324057598178E-2</v>
      </c>
      <c r="H5" s="145">
        <v>0.18208899162793779</v>
      </c>
      <c r="I5" s="145">
        <v>6.6982383819126801E-2</v>
      </c>
      <c r="J5" s="146">
        <v>2.5913030340136034</v>
      </c>
      <c r="K5" s="119">
        <v>0.14293333258317875</v>
      </c>
    </row>
    <row r="6" spans="1:11" s="20" customFormat="1" collapsed="1">
      <c r="A6" s="21">
        <v>3</v>
      </c>
      <c r="B6" s="143" t="s">
        <v>53</v>
      </c>
      <c r="C6" s="144">
        <v>38919</v>
      </c>
      <c r="D6" s="144">
        <v>39092</v>
      </c>
      <c r="E6" s="145">
        <v>-1.6101682862029509E-2</v>
      </c>
      <c r="F6" s="145">
        <v>9.9232298941467345E-3</v>
      </c>
      <c r="G6" s="145">
        <v>9.0585097183686347E-3</v>
      </c>
      <c r="H6" s="145">
        <v>-8.7503440119320208E-2</v>
      </c>
      <c r="I6" s="145">
        <v>2.4875141031573733E-2</v>
      </c>
      <c r="J6" s="146">
        <v>0.64311555178269453</v>
      </c>
      <c r="K6" s="119">
        <v>5.428201399864041E-2</v>
      </c>
    </row>
    <row r="7" spans="1:11" s="20" customFormat="1" collapsed="1">
      <c r="A7" s="21">
        <v>4</v>
      </c>
      <c r="B7" s="143" t="s">
        <v>56</v>
      </c>
      <c r="C7" s="144">
        <v>38919</v>
      </c>
      <c r="D7" s="144">
        <v>39092</v>
      </c>
      <c r="E7" s="145">
        <v>-4.5158119063619662E-2</v>
      </c>
      <c r="F7" s="145">
        <v>-1.2936312067442834E-2</v>
      </c>
      <c r="G7" s="145">
        <v>-8.3761003160599201E-2</v>
      </c>
      <c r="H7" s="145">
        <v>-0.34817068221216119</v>
      </c>
      <c r="I7" s="145">
        <v>-6.0713081501261534E-2</v>
      </c>
      <c r="J7" s="146">
        <v>-0.5580521266968389</v>
      </c>
      <c r="K7" s="119">
        <v>-8.3248748689403129E-2</v>
      </c>
    </row>
    <row r="8" spans="1:11" s="20" customFormat="1" collapsed="1">
      <c r="A8" s="21">
        <v>5</v>
      </c>
      <c r="B8" s="143" t="s">
        <v>55</v>
      </c>
      <c r="C8" s="144">
        <v>38968</v>
      </c>
      <c r="D8" s="144">
        <v>39140</v>
      </c>
      <c r="E8" s="145">
        <v>-1.583765812678295E-2</v>
      </c>
      <c r="F8" s="145">
        <v>-2.7622913485507938E-2</v>
      </c>
      <c r="G8" s="145">
        <v>-4.2748893686699541E-2</v>
      </c>
      <c r="H8" s="145">
        <v>-6.3747757204225319E-2</v>
      </c>
      <c r="I8" s="145">
        <v>-4.2513823161925868E-2</v>
      </c>
      <c r="J8" s="146">
        <v>-0.17431614577030086</v>
      </c>
      <c r="K8" s="119">
        <v>-2.0465964264092307E-2</v>
      </c>
    </row>
    <row r="9" spans="1:11" s="20" customFormat="1" collapsed="1">
      <c r="A9" s="21">
        <v>6</v>
      </c>
      <c r="B9" s="143" t="s">
        <v>54</v>
      </c>
      <c r="C9" s="144">
        <v>39429</v>
      </c>
      <c r="D9" s="144">
        <v>39618</v>
      </c>
      <c r="E9" s="145">
        <v>-3.7839914236083017E-2</v>
      </c>
      <c r="F9" s="145">
        <v>-2.070336554330543E-2</v>
      </c>
      <c r="G9" s="145">
        <v>-1.3128175912038742E-2</v>
      </c>
      <c r="H9" s="145">
        <v>-4.7142912986276708E-2</v>
      </c>
      <c r="I9" s="145">
        <v>-1.7570504463799375E-2</v>
      </c>
      <c r="J9" s="146">
        <v>-3.9171392670139582E-2</v>
      </c>
      <c r="K9" s="119">
        <v>-5.0115545317458432E-3</v>
      </c>
    </row>
    <row r="10" spans="1:11" s="20" customFormat="1" collapsed="1">
      <c r="A10" s="21">
        <v>7</v>
      </c>
      <c r="B10" s="143" t="s">
        <v>58</v>
      </c>
      <c r="C10" s="144">
        <v>39429</v>
      </c>
      <c r="D10" s="144">
        <v>39651</v>
      </c>
      <c r="E10" s="145">
        <v>-4.4097661559713286E-3</v>
      </c>
      <c r="F10" s="145">
        <v>-1.4008936791099824E-2</v>
      </c>
      <c r="G10" s="145">
        <v>-3.5410439273309668E-2</v>
      </c>
      <c r="H10" s="145">
        <v>-0.11817318406114474</v>
      </c>
      <c r="I10" s="145">
        <v>-3.0861720317785335E-2</v>
      </c>
      <c r="J10" s="146">
        <v>-0.61242383586083826</v>
      </c>
      <c r="K10" s="119">
        <v>-0.11356234220540662</v>
      </c>
    </row>
    <row r="11" spans="1:11" s="20" customFormat="1" collapsed="1">
      <c r="A11" s="21">
        <v>8</v>
      </c>
      <c r="B11" s="143" t="s">
        <v>159</v>
      </c>
      <c r="C11" s="144">
        <v>39527</v>
      </c>
      <c r="D11" s="144">
        <v>39715</v>
      </c>
      <c r="E11" s="145">
        <v>1.1771779800702431E-2</v>
      </c>
      <c r="F11" s="145">
        <v>2.2978646647134227E-2</v>
      </c>
      <c r="G11" s="145">
        <v>5.9126665961088065E-2</v>
      </c>
      <c r="H11" s="145">
        <v>0.12386266350063901</v>
      </c>
      <c r="I11" s="145">
        <v>4.7842328212143848E-2</v>
      </c>
      <c r="J11" s="146">
        <v>1.6948354761904594</v>
      </c>
      <c r="K11" s="119">
        <v>0.1376350093470089</v>
      </c>
    </row>
    <row r="12" spans="1:11" s="20" customFormat="1" collapsed="1">
      <c r="A12" s="21">
        <v>9</v>
      </c>
      <c r="B12" s="143" t="s">
        <v>57</v>
      </c>
      <c r="C12" s="144">
        <v>39560</v>
      </c>
      <c r="D12" s="144">
        <v>39770</v>
      </c>
      <c r="E12" s="145">
        <v>-8.3392895204204009E-5</v>
      </c>
      <c r="F12" s="145">
        <v>1.9823475748651287E-2</v>
      </c>
      <c r="G12" s="145">
        <v>-1.4183203615927509E-2</v>
      </c>
      <c r="H12" s="145">
        <v>-0.20046441527791725</v>
      </c>
      <c r="I12" s="145" t="s">
        <v>86</v>
      </c>
      <c r="J12" s="146">
        <v>-0.4695647358760211</v>
      </c>
      <c r="K12" s="119">
        <v>-8.0684688235718949E-2</v>
      </c>
    </row>
    <row r="13" spans="1:11" s="20" customFormat="1" collapsed="1">
      <c r="A13" s="21">
        <v>10</v>
      </c>
      <c r="B13" s="143" t="s">
        <v>46</v>
      </c>
      <c r="C13" s="144">
        <v>39884</v>
      </c>
      <c r="D13" s="144">
        <v>40001</v>
      </c>
      <c r="E13" s="145">
        <v>3.6566166845546366E-3</v>
      </c>
      <c r="F13" s="145">
        <v>6.3585548914345091E-2</v>
      </c>
      <c r="G13" s="145">
        <v>4.0961571124660701E-2</v>
      </c>
      <c r="H13" s="145">
        <v>-7.1428062258199976E-2</v>
      </c>
      <c r="I13" s="145">
        <v>4.2844892818701963E-2</v>
      </c>
      <c r="J13" s="146">
        <v>-0.25963850564729196</v>
      </c>
      <c r="K13" s="119">
        <v>-4.2607375240431899E-2</v>
      </c>
    </row>
    <row r="14" spans="1:11" s="20" customFormat="1">
      <c r="A14" s="21">
        <v>11</v>
      </c>
      <c r="B14" s="143" t="s">
        <v>48</v>
      </c>
      <c r="C14" s="144">
        <v>40114</v>
      </c>
      <c r="D14" s="144">
        <v>40401</v>
      </c>
      <c r="E14" s="145">
        <v>-9.369725925801764E-3</v>
      </c>
      <c r="F14" s="145">
        <v>0.15566658410200884</v>
      </c>
      <c r="G14" s="145">
        <v>8.2557188538325388E-2</v>
      </c>
      <c r="H14" s="145">
        <v>-9.6015698301754937E-2</v>
      </c>
      <c r="I14" s="145">
        <v>0.10585952679352317</v>
      </c>
      <c r="J14" s="146">
        <v>-0.18532476544436371</v>
      </c>
      <c r="K14" s="119">
        <v>-3.4673517593324044E-2</v>
      </c>
    </row>
    <row r="15" spans="1:11" s="20" customFormat="1">
      <c r="A15" s="21">
        <v>12</v>
      </c>
      <c r="B15" s="143" t="s">
        <v>47</v>
      </c>
      <c r="C15" s="144">
        <v>40226</v>
      </c>
      <c r="D15" s="144">
        <v>40430</v>
      </c>
      <c r="E15" s="145">
        <v>1.0585269377233031E-2</v>
      </c>
      <c r="F15" s="145">
        <v>1.0775278987193326E-2</v>
      </c>
      <c r="G15" s="145">
        <v>8.0096215105772695E-2</v>
      </c>
      <c r="H15" s="145">
        <v>0.1875895166604713</v>
      </c>
      <c r="I15" s="145">
        <v>7.1153309581670543E-2</v>
      </c>
      <c r="J15" s="146">
        <v>1.5815807249802951</v>
      </c>
      <c r="K15" s="119">
        <v>0.18004288989788919</v>
      </c>
    </row>
    <row r="16" spans="1:11" s="20" customFormat="1">
      <c r="A16" s="21">
        <v>13</v>
      </c>
      <c r="B16" s="69" t="s">
        <v>49</v>
      </c>
      <c r="C16" s="144">
        <v>40427</v>
      </c>
      <c r="D16" s="144">
        <v>40543</v>
      </c>
      <c r="E16" s="145">
        <v>8.4563136934752148E-3</v>
      </c>
      <c r="F16" s="145">
        <v>2.2234415697923726E-3</v>
      </c>
      <c r="G16" s="145">
        <v>7.9653453053642798E-2</v>
      </c>
      <c r="H16" s="145">
        <v>0.174354372324655</v>
      </c>
      <c r="I16" s="145">
        <v>7.7006120286972735E-2</v>
      </c>
      <c r="J16" s="146">
        <v>1.0765651323828811</v>
      </c>
      <c r="K16" s="119">
        <v>0.14435223240955763</v>
      </c>
    </row>
    <row r="17" spans="1:12" s="20" customFormat="1" collapsed="1">
      <c r="A17" s="21">
        <v>14</v>
      </c>
      <c r="B17" s="210" t="s">
        <v>52</v>
      </c>
      <c r="C17" s="144">
        <v>40444</v>
      </c>
      <c r="D17" s="144">
        <v>40638</v>
      </c>
      <c r="E17" s="145">
        <v>-2.7431402089184154E-3</v>
      </c>
      <c r="F17" s="145">
        <v>-4.5191103481201589E-2</v>
      </c>
      <c r="G17" s="145">
        <v>9.0591997303067329E-2</v>
      </c>
      <c r="H17" s="145">
        <v>0.17647324096329919</v>
      </c>
      <c r="I17" s="145">
        <v>8.2716908384685928E-2</v>
      </c>
      <c r="J17" s="146">
        <v>0.16924630584192379</v>
      </c>
      <c r="K17" s="119">
        <v>3.0772620675884044E-2</v>
      </c>
    </row>
    <row r="18" spans="1:12" s="20" customFormat="1" collapsed="1">
      <c r="A18" s="21">
        <v>15</v>
      </c>
      <c r="B18" s="69" t="s">
        <v>160</v>
      </c>
      <c r="C18" s="144">
        <v>40427</v>
      </c>
      <c r="D18" s="144">
        <v>40708</v>
      </c>
      <c r="E18" s="145">
        <v>8.8569832174725249E-3</v>
      </c>
      <c r="F18" s="145">
        <v>1.3099876438259939E-2</v>
      </c>
      <c r="G18" s="145">
        <v>8.3063917698271927E-2</v>
      </c>
      <c r="H18" s="145">
        <v>0.21069900147813447</v>
      </c>
      <c r="I18" s="145">
        <v>6.3495938149977782E-2</v>
      </c>
      <c r="J18" s="146">
        <v>1.4896224050632898</v>
      </c>
      <c r="K18" s="119">
        <v>0.20157556342173533</v>
      </c>
    </row>
    <row r="19" spans="1:12" s="20" customFormat="1" collapsed="1">
      <c r="A19" s="21">
        <v>16</v>
      </c>
      <c r="B19" s="69" t="s">
        <v>51</v>
      </c>
      <c r="C19" s="144">
        <v>41026</v>
      </c>
      <c r="D19" s="144">
        <v>41242</v>
      </c>
      <c r="E19" s="145">
        <v>-9.8811730711186208E-2</v>
      </c>
      <c r="F19" s="145">
        <v>-7.9026130536102857E-2</v>
      </c>
      <c r="G19" s="145">
        <v>-1.2461126128518241E-2</v>
      </c>
      <c r="H19" s="145">
        <v>-6.0605776155239766E-2</v>
      </c>
      <c r="I19" s="145">
        <v>-5.6168724644158896E-3</v>
      </c>
      <c r="J19" s="146">
        <v>0.3148474736334177</v>
      </c>
      <c r="K19" s="119">
        <v>8.1246115119660178E-2</v>
      </c>
    </row>
    <row r="20" spans="1:12" s="20" customFormat="1" ht="15.75" thickBot="1">
      <c r="A20" s="142"/>
      <c r="B20" s="147" t="s">
        <v>84</v>
      </c>
      <c r="C20" s="148" t="s">
        <v>3</v>
      </c>
      <c r="D20" s="148" t="s">
        <v>3</v>
      </c>
      <c r="E20" s="149">
        <f>AVERAGE(E4:E19)</f>
        <v>-1.2789320090067981E-2</v>
      </c>
      <c r="F20" s="149">
        <f>AVERAGE(F4:F19)</f>
        <v>6.7991293487618468E-3</v>
      </c>
      <c r="G20" s="149">
        <f>AVERAGE(G4:G19)</f>
        <v>2.5818899489469124E-2</v>
      </c>
      <c r="H20" s="149">
        <f>AVERAGE(H4:H19)</f>
        <v>-2.7837483693855941E-3</v>
      </c>
      <c r="I20" s="149">
        <f>AVERAGE(I4:I19)</f>
        <v>2.8717497262565516E-2</v>
      </c>
      <c r="J20" s="148" t="s">
        <v>3</v>
      </c>
      <c r="K20" s="148" t="s">
        <v>3</v>
      </c>
      <c r="L20" s="150"/>
    </row>
    <row r="21" spans="1:12" s="20" customFormat="1">
      <c r="A21" s="179" t="s">
        <v>85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</row>
    <row r="22" spans="1:12" s="20" customFormat="1" ht="15" collapsed="1" thickBot="1">
      <c r="A22" s="174"/>
      <c r="B22" s="174"/>
      <c r="C22" s="174"/>
      <c r="D22" s="174"/>
      <c r="E22" s="174"/>
      <c r="F22" s="174"/>
      <c r="G22" s="174"/>
      <c r="H22" s="174"/>
      <c r="I22" s="162"/>
      <c r="J22" s="162"/>
      <c r="K22" s="162"/>
    </row>
    <row r="23" spans="1:12" s="20" customFormat="1" collapsed="1">
      <c r="E23" s="105"/>
      <c r="J23" s="19"/>
    </row>
    <row r="24" spans="1:12" s="20" customFormat="1" collapsed="1">
      <c r="E24" s="106"/>
      <c r="J24" s="19"/>
    </row>
    <row r="25" spans="1:12" s="20" customFormat="1">
      <c r="E25" s="105"/>
      <c r="F25" s="105"/>
      <c r="J25" s="19"/>
    </row>
    <row r="26" spans="1:12" s="20" customFormat="1" collapsed="1">
      <c r="E26" s="106"/>
      <c r="I26" s="106"/>
      <c r="J26" s="19"/>
    </row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/>
    <row r="41" spans="3:8" s="20" customFormat="1"/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</sheetData>
  <mergeCells count="5">
    <mergeCell ref="A22:H22"/>
    <mergeCell ref="A1:I1"/>
    <mergeCell ref="A2:A3"/>
    <mergeCell ref="E2:K2"/>
    <mergeCell ref="A21:K21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6"/>
  <sheetViews>
    <sheetView topLeftCell="A31" zoomScale="85" workbookViewId="0">
      <selection activeCell="B19" sqref="B19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81" t="s">
        <v>87</v>
      </c>
      <c r="B1" s="181"/>
      <c r="C1" s="181"/>
      <c r="D1" s="181"/>
      <c r="E1" s="181"/>
      <c r="F1" s="181"/>
      <c r="G1" s="181"/>
    </row>
    <row r="2" spans="1:8" ht="15.75" customHeight="1" thickBot="1">
      <c r="A2" s="211" t="s">
        <v>88</v>
      </c>
      <c r="B2" s="88"/>
      <c r="C2" s="182" t="s">
        <v>89</v>
      </c>
      <c r="D2" s="183"/>
      <c r="E2" s="182" t="s">
        <v>90</v>
      </c>
      <c r="F2" s="183"/>
      <c r="G2" s="89"/>
    </row>
    <row r="3" spans="1:8" ht="45.75" thickBot="1">
      <c r="A3" s="212"/>
      <c r="B3" s="213" t="s">
        <v>74</v>
      </c>
      <c r="C3" s="40" t="s">
        <v>91</v>
      </c>
      <c r="D3" s="33" t="s">
        <v>92</v>
      </c>
      <c r="E3" s="33" t="s">
        <v>93</v>
      </c>
      <c r="F3" s="33" t="s">
        <v>92</v>
      </c>
      <c r="G3" s="214" t="s">
        <v>94</v>
      </c>
    </row>
    <row r="4" spans="1:8" ht="15" customHeight="1">
      <c r="A4" s="21">
        <v>1</v>
      </c>
      <c r="B4" s="35" t="s">
        <v>52</v>
      </c>
      <c r="C4" s="36">
        <v>19.705560000000055</v>
      </c>
      <c r="D4" s="94">
        <v>1.469142027694181E-2</v>
      </c>
      <c r="E4" s="37">
        <v>20</v>
      </c>
      <c r="F4" s="94">
        <v>1.7482517482517484E-2</v>
      </c>
      <c r="G4" s="38">
        <v>23.767772965280045</v>
      </c>
      <c r="H4" s="52"/>
    </row>
    <row r="5" spans="1:8" ht="14.25" customHeight="1">
      <c r="A5" s="21">
        <v>2</v>
      </c>
      <c r="B5" s="69" t="s">
        <v>51</v>
      </c>
      <c r="C5" s="36">
        <v>-203.74591000000015</v>
      </c>
      <c r="D5" s="94">
        <v>-9.6507379227862441E-2</v>
      </c>
      <c r="E5" s="37">
        <v>37</v>
      </c>
      <c r="F5" s="94">
        <v>2.5570145127850725E-3</v>
      </c>
      <c r="G5" s="38">
        <v>4.8691762453352592</v>
      </c>
      <c r="H5" s="52"/>
    </row>
    <row r="6" spans="1:8">
      <c r="A6" s="21">
        <v>3</v>
      </c>
      <c r="B6" s="215" t="s">
        <v>160</v>
      </c>
      <c r="C6" s="36">
        <v>44.894189999999483</v>
      </c>
      <c r="D6" s="94">
        <v>8.8569832174726793E-3</v>
      </c>
      <c r="E6" s="37">
        <v>0</v>
      </c>
      <c r="F6" s="94">
        <v>0</v>
      </c>
      <c r="G6" s="38">
        <v>0</v>
      </c>
    </row>
    <row r="7" spans="1:8">
      <c r="A7" s="21">
        <v>4</v>
      </c>
      <c r="B7" s="35" t="s">
        <v>47</v>
      </c>
      <c r="C7" s="36">
        <v>34.314390000000124</v>
      </c>
      <c r="D7" s="94">
        <v>1.0585269377221464E-2</v>
      </c>
      <c r="E7" s="37">
        <v>0</v>
      </c>
      <c r="F7" s="94">
        <v>0</v>
      </c>
      <c r="G7" s="38">
        <v>0</v>
      </c>
    </row>
    <row r="8" spans="1:8">
      <c r="A8" s="21">
        <v>5</v>
      </c>
      <c r="B8" s="216" t="s">
        <v>50</v>
      </c>
      <c r="C8" s="36">
        <v>27.276200000000188</v>
      </c>
      <c r="D8" s="94">
        <v>1.0441324038224271E-2</v>
      </c>
      <c r="E8" s="37">
        <v>0</v>
      </c>
      <c r="F8" s="94">
        <v>0</v>
      </c>
      <c r="G8" s="38">
        <v>0</v>
      </c>
    </row>
    <row r="9" spans="1:8" ht="15.75">
      <c r="A9" s="21">
        <v>6</v>
      </c>
      <c r="B9" s="217" t="s">
        <v>95</v>
      </c>
      <c r="C9" s="36">
        <v>25.649109999999869</v>
      </c>
      <c r="D9" s="94">
        <v>8.4563136934792307E-3</v>
      </c>
      <c r="E9" s="37">
        <v>0</v>
      </c>
      <c r="F9" s="94">
        <v>0</v>
      </c>
      <c r="G9" s="38">
        <v>0</v>
      </c>
    </row>
    <row r="10" spans="1:8">
      <c r="A10" s="21">
        <v>7</v>
      </c>
      <c r="B10" s="35" t="s">
        <v>57</v>
      </c>
      <c r="C10" s="36">
        <v>-4.3380000000004658E-2</v>
      </c>
      <c r="D10" s="94">
        <v>-8.3392895109894182E-5</v>
      </c>
      <c r="E10" s="37">
        <v>0</v>
      </c>
      <c r="F10" s="94">
        <v>0</v>
      </c>
      <c r="G10" s="38">
        <v>0</v>
      </c>
    </row>
    <row r="11" spans="1:8">
      <c r="A11" s="21">
        <v>8</v>
      </c>
      <c r="B11" s="35" t="s">
        <v>58</v>
      </c>
      <c r="C11" s="36">
        <v>-1.9244099999999742</v>
      </c>
      <c r="D11" s="94">
        <v>-4.4097661559721743E-3</v>
      </c>
      <c r="E11" s="37">
        <v>0</v>
      </c>
      <c r="F11" s="94">
        <v>0</v>
      </c>
      <c r="G11" s="38">
        <v>0</v>
      </c>
    </row>
    <row r="12" spans="1:8">
      <c r="A12" s="21">
        <v>9</v>
      </c>
      <c r="B12" s="35" t="s">
        <v>55</v>
      </c>
      <c r="C12" s="36">
        <v>-11.858949999999954</v>
      </c>
      <c r="D12" s="94">
        <v>-1.5837658126787137E-2</v>
      </c>
      <c r="E12" s="37">
        <v>0</v>
      </c>
      <c r="F12" s="94">
        <v>0</v>
      </c>
      <c r="G12" s="38">
        <v>0</v>
      </c>
    </row>
    <row r="13" spans="1:8">
      <c r="A13" s="21">
        <v>10</v>
      </c>
      <c r="B13" s="201" t="s">
        <v>53</v>
      </c>
      <c r="C13" s="36">
        <v>-15.838149999999906</v>
      </c>
      <c r="D13" s="94">
        <v>-1.6101682862049674E-2</v>
      </c>
      <c r="E13" s="37">
        <v>0</v>
      </c>
      <c r="F13" s="94">
        <v>0</v>
      </c>
      <c r="G13" s="38">
        <v>0</v>
      </c>
    </row>
    <row r="14" spans="1:8">
      <c r="A14" s="21">
        <v>11</v>
      </c>
      <c r="B14" s="35" t="s">
        <v>56</v>
      </c>
      <c r="C14" s="36">
        <v>-27.715260000000011</v>
      </c>
      <c r="D14" s="94">
        <v>-4.5158119063612397E-2</v>
      </c>
      <c r="E14" s="37">
        <v>0</v>
      </c>
      <c r="F14" s="94">
        <v>0</v>
      </c>
      <c r="G14" s="38">
        <v>0</v>
      </c>
    </row>
    <row r="15" spans="1:8">
      <c r="A15" s="21">
        <v>12</v>
      </c>
      <c r="B15" s="35" t="s">
        <v>48</v>
      </c>
      <c r="C15" s="36">
        <v>-30.259427499999759</v>
      </c>
      <c r="D15" s="94">
        <v>-9.3697259258006243E-3</v>
      </c>
      <c r="E15" s="37">
        <v>0</v>
      </c>
      <c r="F15" s="94">
        <v>0</v>
      </c>
      <c r="G15" s="38">
        <v>0</v>
      </c>
    </row>
    <row r="16" spans="1:8">
      <c r="A16" s="21">
        <v>13</v>
      </c>
      <c r="B16" s="35" t="s">
        <v>54</v>
      </c>
      <c r="C16" s="36">
        <v>-36.087110000000102</v>
      </c>
      <c r="D16" s="94">
        <v>-3.7839914236080713E-2</v>
      </c>
      <c r="E16" s="37">
        <v>0</v>
      </c>
      <c r="F16" s="94">
        <v>0</v>
      </c>
      <c r="G16" s="38">
        <v>0</v>
      </c>
    </row>
    <row r="17" spans="1:8" ht="13.5" customHeight="1">
      <c r="A17" s="21">
        <v>14</v>
      </c>
      <c r="B17" s="218" t="s">
        <v>46</v>
      </c>
      <c r="C17" s="36">
        <v>10.205629999999887</v>
      </c>
      <c r="D17" s="94">
        <v>3.003052575608301E-3</v>
      </c>
      <c r="E17" s="37">
        <v>-3</v>
      </c>
      <c r="F17" s="94">
        <v>-6.5118298241805949E-4</v>
      </c>
      <c r="G17" s="38">
        <v>-2.2178321206859275</v>
      </c>
    </row>
    <row r="18" spans="1:8">
      <c r="A18" s="21">
        <v>15</v>
      </c>
      <c r="B18" s="69" t="s">
        <v>45</v>
      </c>
      <c r="C18" s="36">
        <v>-648.69774699999766</v>
      </c>
      <c r="D18" s="94">
        <v>-2.9938706932391746E-2</v>
      </c>
      <c r="E18" s="37">
        <v>-100</v>
      </c>
      <c r="F18" s="94">
        <v>-1.9511433700148287E-3</v>
      </c>
      <c r="G18" s="38">
        <v>-42.276452054553026</v>
      </c>
    </row>
    <row r="19" spans="1:8">
      <c r="A19" s="21">
        <v>16</v>
      </c>
      <c r="B19" s="35" t="s">
        <v>159</v>
      </c>
      <c r="C19" s="36">
        <v>-77.300469999999976</v>
      </c>
      <c r="D19" s="94">
        <v>-0.14584090951498227</v>
      </c>
      <c r="E19" s="37">
        <v>-31</v>
      </c>
      <c r="F19" s="94">
        <v>-0.15577889447236182</v>
      </c>
      <c r="G19" s="38">
        <v>-83.252169356305885</v>
      </c>
    </row>
    <row r="20" spans="1:8" ht="15.75" thickBot="1">
      <c r="A20" s="87"/>
      <c r="B20" s="90" t="s">
        <v>59</v>
      </c>
      <c r="C20" s="91">
        <v>-891.42573449999793</v>
      </c>
      <c r="D20" s="95">
        <v>-1.7655371365386113E-2</v>
      </c>
      <c r="E20" s="92">
        <v>-77</v>
      </c>
      <c r="F20" s="95">
        <v>-7.4143974117012667E-4</v>
      </c>
      <c r="G20" s="93">
        <v>-99.109504320929531</v>
      </c>
      <c r="H20" s="52"/>
    </row>
    <row r="21" spans="1:8" ht="15" customHeight="1" thickBot="1">
      <c r="A21" s="180"/>
      <c r="B21" s="180"/>
      <c r="C21" s="180"/>
      <c r="D21" s="180"/>
      <c r="E21" s="180"/>
      <c r="F21" s="180"/>
      <c r="G21" s="180"/>
      <c r="H21" s="161"/>
    </row>
    <row r="40" spans="2:5" ht="15">
      <c r="B40" s="59"/>
      <c r="C40" s="60"/>
      <c r="D40" s="61"/>
      <c r="E40" s="62"/>
    </row>
    <row r="41" spans="2:5" ht="15">
      <c r="B41" s="59"/>
      <c r="C41" s="60"/>
      <c r="D41" s="61"/>
      <c r="E41" s="62"/>
    </row>
    <row r="42" spans="2:5" ht="15">
      <c r="B42" s="59"/>
      <c r="C42" s="60"/>
      <c r="D42" s="61"/>
      <c r="E42" s="62"/>
    </row>
    <row r="43" spans="2:5" ht="15">
      <c r="B43" s="59"/>
      <c r="C43" s="60"/>
      <c r="D43" s="61"/>
      <c r="E43" s="62"/>
    </row>
    <row r="44" spans="2:5" ht="15">
      <c r="B44" s="59"/>
      <c r="C44" s="60"/>
      <c r="D44" s="61"/>
      <c r="E44" s="62"/>
    </row>
    <row r="45" spans="2:5" ht="15">
      <c r="B45" s="59"/>
      <c r="C45" s="60"/>
      <c r="D45" s="61"/>
      <c r="E45" s="62"/>
    </row>
    <row r="46" spans="2:5" ht="15.75" thickBot="1">
      <c r="B46" s="77"/>
      <c r="C46" s="77"/>
      <c r="D46" s="77"/>
      <c r="E46" s="77"/>
    </row>
    <row r="49" spans="2:6" ht="14.25" customHeight="1"/>
    <row r="50" spans="2:6">
      <c r="F50" s="52"/>
    </row>
    <row r="52" spans="2:6">
      <c r="F52"/>
    </row>
    <row r="53" spans="2:6">
      <c r="F53"/>
    </row>
    <row r="54" spans="2:6" ht="30.75" thickBot="1">
      <c r="B54" s="40" t="s">
        <v>74</v>
      </c>
      <c r="C54" s="33" t="s">
        <v>96</v>
      </c>
      <c r="D54" s="33" t="s">
        <v>97</v>
      </c>
      <c r="E54" s="34" t="s">
        <v>98</v>
      </c>
      <c r="F54"/>
    </row>
    <row r="55" spans="2:6">
      <c r="B55" s="35" t="str">
        <f t="shared" ref="B55:D59" si="0">B4</f>
        <v>VSI</v>
      </c>
      <c r="C55" s="36">
        <f t="shared" si="0"/>
        <v>19.705560000000055</v>
      </c>
      <c r="D55" s="94">
        <f t="shared" si="0"/>
        <v>1.469142027694181E-2</v>
      </c>
      <c r="E55" s="38">
        <f>G4</f>
        <v>23.767772965280045</v>
      </c>
    </row>
    <row r="56" spans="2:6">
      <c r="B56" s="35" t="str">
        <f t="shared" si="0"/>
        <v>KINTO-Kaznacheyskyi</v>
      </c>
      <c r="C56" s="36">
        <f t="shared" si="0"/>
        <v>-203.74591000000015</v>
      </c>
      <c r="D56" s="94">
        <f t="shared" si="0"/>
        <v>-9.6507379227862441E-2</v>
      </c>
      <c r="E56" s="38">
        <f>G5</f>
        <v>4.8691762453352592</v>
      </c>
    </row>
    <row r="57" spans="2:6">
      <c r="B57" s="35" t="str">
        <f t="shared" si="0"/>
        <v xml:space="preserve">UNIVER.UA/Myhailo Hrushevskyi: Fond Derzhavnykh Paperiv   </v>
      </c>
      <c r="C57" s="36">
        <f t="shared" si="0"/>
        <v>44.894189999999483</v>
      </c>
      <c r="D57" s="94">
        <f t="shared" si="0"/>
        <v>8.8569832174726793E-3</v>
      </c>
      <c r="E57" s="38">
        <f>G6</f>
        <v>0</v>
      </c>
    </row>
    <row r="58" spans="2:6">
      <c r="B58" s="35" t="str">
        <f t="shared" si="0"/>
        <v>Altus – Depozyt</v>
      </c>
      <c r="C58" s="36">
        <f t="shared" si="0"/>
        <v>34.314390000000124</v>
      </c>
      <c r="D58" s="94">
        <f t="shared" si="0"/>
        <v>1.0585269377221464E-2</v>
      </c>
      <c r="E58" s="38">
        <f>G7</f>
        <v>0</v>
      </c>
    </row>
    <row r="59" spans="2:6">
      <c r="B59" s="121" t="str">
        <f t="shared" si="0"/>
        <v>Altus – Zbalansovanyi</v>
      </c>
      <c r="C59" s="122">
        <f t="shared" si="0"/>
        <v>27.276200000000188</v>
      </c>
      <c r="D59" s="123">
        <f t="shared" si="0"/>
        <v>1.0441324038224271E-2</v>
      </c>
      <c r="E59" s="124">
        <f>G8</f>
        <v>0</v>
      </c>
    </row>
    <row r="60" spans="2:6">
      <c r="B60" s="120" t="str">
        <f t="shared" ref="B60:D63" si="1">B15</f>
        <v>Sofiivskyi</v>
      </c>
      <c r="C60" s="36">
        <f t="shared" si="1"/>
        <v>-30.259427499999759</v>
      </c>
      <c r="D60" s="94">
        <f t="shared" si="1"/>
        <v>-9.3697259258006243E-3</v>
      </c>
      <c r="E60" s="38">
        <f>G15</f>
        <v>0</v>
      </c>
    </row>
    <row r="61" spans="2:6">
      <c r="B61" s="120" t="str">
        <f t="shared" si="1"/>
        <v>ТАSK Resurs</v>
      </c>
      <c r="C61" s="36">
        <f t="shared" si="1"/>
        <v>-36.087110000000102</v>
      </c>
      <c r="D61" s="94">
        <f t="shared" si="1"/>
        <v>-3.7839914236080713E-2</v>
      </c>
      <c r="E61" s="38">
        <f>G16</f>
        <v>0</v>
      </c>
    </row>
    <row r="62" spans="2:6">
      <c r="B62" s="120" t="str">
        <f t="shared" si="1"/>
        <v>KINTO-Ekviti</v>
      </c>
      <c r="C62" s="36">
        <f t="shared" si="1"/>
        <v>10.205629999999887</v>
      </c>
      <c r="D62" s="94">
        <f t="shared" si="1"/>
        <v>3.003052575608301E-3</v>
      </c>
      <c r="E62" s="38">
        <f>G17</f>
        <v>-2.2178321206859275</v>
      </c>
    </row>
    <row r="63" spans="2:6">
      <c r="B63" s="120" t="str">
        <f t="shared" si="1"/>
        <v>KINTO-Klasychnyi</v>
      </c>
      <c r="C63" s="36">
        <f t="shared" si="1"/>
        <v>-648.69774699999766</v>
      </c>
      <c r="D63" s="94">
        <f t="shared" si="1"/>
        <v>-2.9938706932391746E-2</v>
      </c>
      <c r="E63" s="38">
        <f>G18</f>
        <v>-42.276452054553026</v>
      </c>
    </row>
    <row r="64" spans="2:6">
      <c r="B64" s="120" t="str">
        <f>B19</f>
        <v>Altus-Stratehichnyi</v>
      </c>
      <c r="C64" s="36">
        <f>C19</f>
        <v>-77.300469999999976</v>
      </c>
      <c r="D64" s="94">
        <f>D19</f>
        <v>-0.14584090951498227</v>
      </c>
      <c r="E64" s="38">
        <f>G19</f>
        <v>-83.252169356305885</v>
      </c>
    </row>
    <row r="65" spans="2:5">
      <c r="B65" s="131" t="s">
        <v>61</v>
      </c>
      <c r="C65" s="132">
        <f>C20-SUM(C55:C64)</f>
        <v>-31.731039999999894</v>
      </c>
      <c r="D65" s="133"/>
      <c r="E65" s="132">
        <f>G20-SUM(E55:E64)</f>
        <v>0</v>
      </c>
    </row>
    <row r="66" spans="2:5" ht="15">
      <c r="B66" s="129" t="s">
        <v>59</v>
      </c>
      <c r="C66" s="130">
        <f>SUM(C55:C65)</f>
        <v>-891.42573449999793</v>
      </c>
      <c r="D66" s="130"/>
      <c r="E66" s="130">
        <f>SUM(E55:E65)</f>
        <v>-99.109504320929531</v>
      </c>
    </row>
  </sheetData>
  <mergeCells count="5">
    <mergeCell ref="A21:G21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6"/>
  <sheetViews>
    <sheetView zoomScale="80" workbookViewId="0">
      <selection activeCell="A17" sqref="A17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5" t="s">
        <v>74</v>
      </c>
      <c r="B1" s="66" t="s">
        <v>99</v>
      </c>
      <c r="C1" s="10"/>
    </row>
    <row r="2" spans="1:3" ht="14.25">
      <c r="A2" s="201" t="s">
        <v>51</v>
      </c>
      <c r="B2" s="160">
        <v>-9.8811730711186208E-2</v>
      </c>
      <c r="C2" s="10"/>
    </row>
    <row r="3" spans="1:3" ht="14.25">
      <c r="A3" s="35" t="s">
        <v>56</v>
      </c>
      <c r="B3" s="168">
        <v>-4.5158119063619662E-2</v>
      </c>
      <c r="C3" s="10"/>
    </row>
    <row r="4" spans="1:3" ht="14.25">
      <c r="A4" s="134" t="s">
        <v>100</v>
      </c>
      <c r="B4" s="138">
        <v>-3.7839914236083017E-2</v>
      </c>
      <c r="C4" s="10"/>
    </row>
    <row r="5" spans="1:3" ht="14.25">
      <c r="A5" s="219" t="s">
        <v>101</v>
      </c>
      <c r="B5" s="139">
        <v>-2.8042278067175741E-2</v>
      </c>
      <c r="C5" s="10"/>
    </row>
    <row r="6" spans="1:3" ht="14.25">
      <c r="A6" s="201" t="s">
        <v>53</v>
      </c>
      <c r="B6" s="139">
        <v>-1.6101682862029509E-2</v>
      </c>
      <c r="C6" s="10"/>
    </row>
    <row r="7" spans="1:3" ht="14.25">
      <c r="A7" s="219" t="s">
        <v>55</v>
      </c>
      <c r="B7" s="139">
        <v>-1.583765812678295E-2</v>
      </c>
      <c r="C7" s="10"/>
    </row>
    <row r="8" spans="1:3" ht="14.25">
      <c r="A8" s="35" t="s">
        <v>48</v>
      </c>
      <c r="B8" s="140">
        <v>-9.369725925801764E-3</v>
      </c>
      <c r="C8" s="10"/>
    </row>
    <row r="9" spans="1:3" ht="14.25">
      <c r="A9" s="35" t="s">
        <v>58</v>
      </c>
      <c r="B9" s="139">
        <v>-4.4097661559713286E-3</v>
      </c>
      <c r="C9" s="10"/>
    </row>
    <row r="10" spans="1:3" ht="14.25">
      <c r="A10" s="201" t="s">
        <v>52</v>
      </c>
      <c r="B10" s="139">
        <v>-2.7431402089184154E-3</v>
      </c>
      <c r="C10" s="10"/>
    </row>
    <row r="11" spans="1:3" ht="14.25">
      <c r="A11" s="35" t="s">
        <v>57</v>
      </c>
      <c r="B11" s="139">
        <v>-8.3392895204204009E-5</v>
      </c>
      <c r="C11" s="10"/>
    </row>
    <row r="12" spans="1:3" ht="14.25">
      <c r="A12" s="218" t="s">
        <v>46</v>
      </c>
      <c r="B12" s="139">
        <v>3.6566166845546366E-3</v>
      </c>
      <c r="C12" s="10"/>
    </row>
    <row r="13" spans="1:3" ht="15">
      <c r="A13" s="220" t="s">
        <v>102</v>
      </c>
      <c r="B13" s="139">
        <v>8.4563136934752148E-3</v>
      </c>
      <c r="C13" s="10"/>
    </row>
    <row r="14" spans="1:3" ht="14.25">
      <c r="A14" s="215" t="s">
        <v>160</v>
      </c>
      <c r="B14" s="139">
        <v>8.8569832174725249E-3</v>
      </c>
      <c r="C14" s="10"/>
    </row>
    <row r="15" spans="1:3" ht="14.25">
      <c r="A15" s="216" t="s">
        <v>50</v>
      </c>
      <c r="B15" s="139">
        <v>1.0441324038247268E-2</v>
      </c>
      <c r="C15" s="10"/>
    </row>
    <row r="16" spans="1:3" ht="14.25">
      <c r="A16" s="35" t="s">
        <v>47</v>
      </c>
      <c r="B16" s="139">
        <v>1.0585269377233031E-2</v>
      </c>
      <c r="C16" s="10"/>
    </row>
    <row r="17" spans="1:3" ht="14.25">
      <c r="A17" s="35" t="s">
        <v>159</v>
      </c>
      <c r="B17" s="139">
        <v>1.1771779800702431E-2</v>
      </c>
      <c r="C17" s="10"/>
    </row>
    <row r="18" spans="1:3" ht="14.25">
      <c r="A18" s="195" t="s">
        <v>103</v>
      </c>
      <c r="B18" s="138">
        <v>-1.2789320090068E-2</v>
      </c>
      <c r="C18" s="10"/>
    </row>
    <row r="19" spans="1:3" ht="14.25">
      <c r="A19" s="143" t="s">
        <v>15</v>
      </c>
      <c r="B19" s="138">
        <v>-2.0574490821224645E-3</v>
      </c>
      <c r="C19" s="10"/>
    </row>
    <row r="20" spans="1:3" ht="14.25">
      <c r="A20" s="143" t="s">
        <v>14</v>
      </c>
      <c r="B20" s="138">
        <v>-3.6459028055666698E-2</v>
      </c>
      <c r="C20" s="57"/>
    </row>
    <row r="21" spans="1:3" ht="14.25">
      <c r="A21" s="143" t="s">
        <v>104</v>
      </c>
      <c r="B21" s="138">
        <v>-1.4067062861938817E-2</v>
      </c>
      <c r="C21" s="9"/>
    </row>
    <row r="22" spans="1:3" ht="14.25">
      <c r="A22" s="143" t="s">
        <v>105</v>
      </c>
      <c r="B22" s="138">
        <v>5.3170254166927666E-3</v>
      </c>
      <c r="C22" s="72"/>
    </row>
    <row r="23" spans="1:3" ht="14.25">
      <c r="A23" s="143" t="s">
        <v>106</v>
      </c>
      <c r="B23" s="138">
        <v>1.9287671232876714E-2</v>
      </c>
      <c r="C23" s="10"/>
    </row>
    <row r="24" spans="1:3" ht="15" thickBot="1">
      <c r="A24" s="221" t="s">
        <v>107</v>
      </c>
      <c r="B24" s="141">
        <v>-3.0475615409092827E-2</v>
      </c>
      <c r="C24" s="10"/>
    </row>
    <row r="25" spans="1:3">
      <c r="B25" s="10"/>
      <c r="C25" s="10"/>
    </row>
    <row r="26" spans="1:3">
      <c r="C26" s="10"/>
    </row>
    <row r="27" spans="1:3">
      <c r="B27" s="10"/>
      <c r="C27" s="10"/>
    </row>
    <row r="28" spans="1:3">
      <c r="C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8"/>
  <sheetViews>
    <sheetView zoomScale="85" workbookViewId="0">
      <selection activeCell="J33" sqref="J33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69" t="s">
        <v>108</v>
      </c>
      <c r="B1" s="169"/>
      <c r="C1" s="169"/>
      <c r="D1" s="169"/>
      <c r="E1" s="169"/>
      <c r="F1" s="169"/>
      <c r="G1" s="169"/>
      <c r="H1" s="169"/>
      <c r="I1" s="169"/>
      <c r="J1" s="169"/>
      <c r="K1" s="13"/>
      <c r="L1" s="14"/>
      <c r="M1" s="14"/>
    </row>
    <row r="2" spans="1:13" ht="45.75" thickBot="1">
      <c r="A2" s="15" t="s">
        <v>88</v>
      </c>
      <c r="B2" s="15" t="s">
        <v>74</v>
      </c>
      <c r="C2" s="42" t="s">
        <v>109</v>
      </c>
      <c r="D2" s="42" t="s">
        <v>110</v>
      </c>
      <c r="E2" s="42" t="s">
        <v>39</v>
      </c>
      <c r="F2" s="42" t="s">
        <v>40</v>
      </c>
      <c r="G2" s="42" t="s">
        <v>41</v>
      </c>
      <c r="H2" s="42" t="s">
        <v>42</v>
      </c>
      <c r="I2" s="17" t="s">
        <v>43</v>
      </c>
      <c r="J2" s="18" t="s">
        <v>44</v>
      </c>
    </row>
    <row r="3" spans="1:13">
      <c r="A3" s="21">
        <v>1</v>
      </c>
      <c r="B3" s="81" t="s">
        <v>111</v>
      </c>
      <c r="C3" s="223" t="s">
        <v>115</v>
      </c>
      <c r="D3" s="224" t="s">
        <v>116</v>
      </c>
      <c r="E3" s="82">
        <v>1188578.6499999999</v>
      </c>
      <c r="F3" s="83">
        <v>783</v>
      </c>
      <c r="G3" s="82">
        <v>1517.9803959131543</v>
      </c>
      <c r="H3" s="51">
        <v>1000</v>
      </c>
      <c r="I3" s="201" t="s">
        <v>118</v>
      </c>
      <c r="J3" s="84" t="s">
        <v>10</v>
      </c>
    </row>
    <row r="4" spans="1:13" ht="14.25" customHeight="1">
      <c r="A4" s="21">
        <v>2</v>
      </c>
      <c r="B4" s="201" t="s">
        <v>112</v>
      </c>
      <c r="C4" s="223" t="s">
        <v>115</v>
      </c>
      <c r="D4" s="224" t="s">
        <v>117</v>
      </c>
      <c r="E4" s="82">
        <v>1165406.2701999999</v>
      </c>
      <c r="F4" s="83">
        <v>2940</v>
      </c>
      <c r="G4" s="82">
        <v>396.39669054421768</v>
      </c>
      <c r="H4" s="80">
        <v>1000</v>
      </c>
      <c r="I4" s="201" t="s">
        <v>119</v>
      </c>
      <c r="J4" s="84" t="s">
        <v>0</v>
      </c>
    </row>
    <row r="5" spans="1:13">
      <c r="A5" s="21">
        <v>3</v>
      </c>
      <c r="B5" s="69" t="s">
        <v>113</v>
      </c>
      <c r="C5" s="223" t="s">
        <v>115</v>
      </c>
      <c r="D5" s="224" t="s">
        <v>116</v>
      </c>
      <c r="E5" s="82">
        <v>718718.58</v>
      </c>
      <c r="F5" s="83">
        <v>905</v>
      </c>
      <c r="G5" s="82">
        <v>794.16417679558003</v>
      </c>
      <c r="H5" s="51">
        <v>1000</v>
      </c>
      <c r="I5" s="204" t="s">
        <v>120</v>
      </c>
      <c r="J5" s="84" t="s">
        <v>1</v>
      </c>
    </row>
    <row r="6" spans="1:13">
      <c r="A6" s="21">
        <v>4</v>
      </c>
      <c r="B6" s="222" t="s">
        <v>114</v>
      </c>
      <c r="C6" s="223" t="s">
        <v>115</v>
      </c>
      <c r="D6" s="224" t="s">
        <v>116</v>
      </c>
      <c r="E6" s="82">
        <v>585163.79</v>
      </c>
      <c r="F6" s="83">
        <v>679</v>
      </c>
      <c r="G6" s="82">
        <v>861.80234167893968</v>
      </c>
      <c r="H6" s="51">
        <v>1000</v>
      </c>
      <c r="I6" s="201" t="s">
        <v>121</v>
      </c>
      <c r="J6" s="84" t="s">
        <v>2</v>
      </c>
    </row>
    <row r="7" spans="1:13" ht="15.75" customHeight="1" thickBot="1">
      <c r="A7" s="170" t="s">
        <v>59</v>
      </c>
      <c r="B7" s="171"/>
      <c r="C7" s="109" t="s">
        <v>3</v>
      </c>
      <c r="D7" s="109" t="s">
        <v>3</v>
      </c>
      <c r="E7" s="96">
        <f>SUM(E3:E6)</f>
        <v>3657867.2901999997</v>
      </c>
      <c r="F7" s="97">
        <f>SUM(F3:F6)</f>
        <v>5307</v>
      </c>
      <c r="G7" s="109" t="s">
        <v>3</v>
      </c>
      <c r="H7" s="109" t="s">
        <v>3</v>
      </c>
      <c r="I7" s="109" t="s">
        <v>3</v>
      </c>
      <c r="J7" s="110" t="s">
        <v>3</v>
      </c>
    </row>
    <row r="8" spans="1:13">
      <c r="A8" s="173"/>
      <c r="B8" s="173"/>
      <c r="C8" s="173"/>
      <c r="D8" s="173"/>
      <c r="E8" s="173"/>
      <c r="F8" s="173"/>
      <c r="G8" s="173"/>
      <c r="H8" s="173"/>
    </row>
  </sheetData>
  <mergeCells count="3">
    <mergeCell ref="A1:J1"/>
    <mergeCell ref="A7:B7"/>
    <mergeCell ref="A8:H8"/>
  </mergeCells>
  <phoneticPr fontId="11" type="noConversion"/>
  <hyperlinks>
    <hyperlink ref="J5" r:id="rId1" display="http://am.concorde.ua/"/>
    <hyperlink ref="J7" r:id="rId2" display="http://www.sem.biz.ua/"/>
    <hyperlink ref="J3" r:id="rId3" display="http://dragon-am.com/"/>
    <hyperlink ref="J4" r:id="rId4" display="http://dragon-am.com/"/>
  </hyperlinks>
  <pageMargins left="0.75" right="0.75" top="1" bottom="1" header="0.5" footer="0.5"/>
  <pageSetup paperSize="9" scale="60" orientation="landscape" verticalDpi="1200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9"/>
  <sheetViews>
    <sheetView zoomScale="85" workbookViewId="0">
      <selection activeCell="L26" sqref="L26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69" t="s">
        <v>122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customFormat="1" ht="15.75" customHeight="1" thickBot="1">
      <c r="A2" s="205" t="s">
        <v>37</v>
      </c>
      <c r="B2" s="100"/>
      <c r="C2" s="101"/>
      <c r="D2" s="102"/>
      <c r="E2" s="178" t="s">
        <v>73</v>
      </c>
      <c r="F2" s="178"/>
      <c r="G2" s="178"/>
      <c r="H2" s="178"/>
      <c r="I2" s="178"/>
      <c r="J2" s="178"/>
      <c r="K2" s="178"/>
    </row>
    <row r="3" spans="1:11" customFormat="1" ht="64.5" thickBot="1">
      <c r="A3" s="205"/>
      <c r="B3" s="206" t="s">
        <v>74</v>
      </c>
      <c r="C3" s="207" t="s">
        <v>75</v>
      </c>
      <c r="D3" s="207" t="s">
        <v>76</v>
      </c>
      <c r="E3" s="208" t="s">
        <v>77</v>
      </c>
      <c r="F3" s="208" t="s">
        <v>78</v>
      </c>
      <c r="G3" s="17" t="s">
        <v>123</v>
      </c>
      <c r="H3" s="17" t="s">
        <v>80</v>
      </c>
      <c r="I3" s="17" t="s">
        <v>81</v>
      </c>
      <c r="J3" s="209" t="s">
        <v>82</v>
      </c>
      <c r="K3" s="209" t="s">
        <v>83</v>
      </c>
    </row>
    <row r="4" spans="1:11" customFormat="1" collapsed="1">
      <c r="A4" s="21">
        <v>1</v>
      </c>
      <c r="B4" s="69" t="s">
        <v>124</v>
      </c>
      <c r="C4" s="103">
        <v>38441</v>
      </c>
      <c r="D4" s="103">
        <v>38625</v>
      </c>
      <c r="E4" s="98">
        <v>-4.6343330618650036E-3</v>
      </c>
      <c r="F4" s="98">
        <v>-1.599215946769883E-2</v>
      </c>
      <c r="G4" s="98">
        <v>-3.4114426360681405E-2</v>
      </c>
      <c r="H4" s="98">
        <v>-8.6510455700257838E-2</v>
      </c>
      <c r="I4" s="98">
        <v>-3.0574879819134093E-2</v>
      </c>
      <c r="J4" s="104">
        <v>-0.13819765832106001</v>
      </c>
      <c r="K4" s="158">
        <v>-1.3837205068636838E-2</v>
      </c>
    </row>
    <row r="5" spans="1:11" customFormat="1" collapsed="1">
      <c r="A5" s="21">
        <v>2</v>
      </c>
      <c r="B5" s="143" t="s">
        <v>112</v>
      </c>
      <c r="C5" s="103">
        <v>39048</v>
      </c>
      <c r="D5" s="103">
        <v>39140</v>
      </c>
      <c r="E5" s="98">
        <v>-9.1666406782876741E-2</v>
      </c>
      <c r="F5" s="98">
        <v>-5.4926011492174243E-2</v>
      </c>
      <c r="G5" s="98">
        <v>-5.4859690433638697E-2</v>
      </c>
      <c r="H5" s="98">
        <v>-0.15184317506985345</v>
      </c>
      <c r="I5" s="98">
        <v>-5.6314986846946802E-2</v>
      </c>
      <c r="J5" s="104">
        <v>-0.60360330945578999</v>
      </c>
      <c r="K5" s="159">
        <v>-9.5068650695995904E-2</v>
      </c>
    </row>
    <row r="6" spans="1:11" customFormat="1">
      <c r="A6" s="21">
        <v>3</v>
      </c>
      <c r="B6" s="143" t="s">
        <v>125</v>
      </c>
      <c r="C6" s="103">
        <v>39100</v>
      </c>
      <c r="D6" s="103">
        <v>39268</v>
      </c>
      <c r="E6" s="98">
        <v>4.7777167916007723E-3</v>
      </c>
      <c r="F6" s="98">
        <v>4.7594295504778117E-3</v>
      </c>
      <c r="G6" s="98">
        <v>1.5566664930334539E-2</v>
      </c>
      <c r="H6" s="98">
        <v>0.10660965421154822</v>
      </c>
      <c r="I6" s="98" t="s">
        <v>86</v>
      </c>
      <c r="J6" s="104">
        <v>0.51798039591312972</v>
      </c>
      <c r="K6" s="159">
        <v>4.7945772832513667E-2</v>
      </c>
    </row>
    <row r="7" spans="1:11" customFormat="1">
      <c r="A7" s="21">
        <v>4</v>
      </c>
      <c r="B7" s="222" t="s">
        <v>113</v>
      </c>
      <c r="C7" s="103">
        <v>39647</v>
      </c>
      <c r="D7" s="103">
        <v>39861</v>
      </c>
      <c r="E7" s="98">
        <v>-5.6309551214800413E-3</v>
      </c>
      <c r="F7" s="98">
        <v>-1.6500149374809592E-3</v>
      </c>
      <c r="G7" s="98">
        <v>5.6552947842031465E-2</v>
      </c>
      <c r="H7" s="98">
        <v>-0.12346748481936864</v>
      </c>
      <c r="I7" s="98">
        <v>-1.2281441671520454E-2</v>
      </c>
      <c r="J7" s="104">
        <v>-0.2058358232044134</v>
      </c>
      <c r="K7" s="159">
        <v>-3.1129158039118199E-2</v>
      </c>
    </row>
    <row r="8" spans="1:11" ht="15.75" thickBot="1">
      <c r="A8" s="142"/>
      <c r="B8" s="225" t="s">
        <v>84</v>
      </c>
      <c r="C8" s="148" t="s">
        <v>3</v>
      </c>
      <c r="D8" s="148" t="s">
        <v>3</v>
      </c>
      <c r="E8" s="149">
        <f>AVERAGE(E4:E7)</f>
        <v>-2.4288494543655254E-2</v>
      </c>
      <c r="F8" s="149">
        <f>AVERAGE(F4:F7)</f>
        <v>-1.6952189086719055E-2</v>
      </c>
      <c r="G8" s="149">
        <f>AVERAGE(G4:G7)</f>
        <v>-4.2136260054885244E-3</v>
      </c>
      <c r="H8" s="149">
        <f>AVERAGE(H4:H7)</f>
        <v>-6.3802865344482929E-2</v>
      </c>
      <c r="I8" s="149">
        <f>AVERAGE(I4:I7)</f>
        <v>-3.3057102779200452E-2</v>
      </c>
      <c r="J8" s="148" t="s">
        <v>3</v>
      </c>
      <c r="K8" s="148" t="s">
        <v>3</v>
      </c>
    </row>
    <row r="9" spans="1:11">
      <c r="A9" s="185" t="s">
        <v>85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ht="15" thickBot="1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</row>
    <row r="11" spans="1:11">
      <c r="B11" s="27"/>
      <c r="C11" s="28"/>
      <c r="D11" s="28"/>
      <c r="E11" s="27"/>
      <c r="F11" s="27"/>
      <c r="G11" s="27"/>
      <c r="H11" s="27"/>
      <c r="I11" s="27"/>
    </row>
    <row r="12" spans="1:11">
      <c r="B12" s="27"/>
      <c r="C12" s="28"/>
      <c r="D12" s="28"/>
      <c r="E12" s="115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</sheetData>
  <mergeCells count="5">
    <mergeCell ref="A10:K10"/>
    <mergeCell ref="A2:A3"/>
    <mergeCell ref="A1:J1"/>
    <mergeCell ref="E2:K2"/>
    <mergeCell ref="A9:K9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40"/>
  <sheetViews>
    <sheetView zoomScale="85" workbookViewId="0">
      <selection activeCell="J50" sqref="J50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181" t="s">
        <v>126</v>
      </c>
      <c r="B1" s="181"/>
      <c r="C1" s="181"/>
      <c r="D1" s="181"/>
      <c r="E1" s="181"/>
      <c r="F1" s="181"/>
      <c r="G1" s="181"/>
    </row>
    <row r="2" spans="1:11" s="29" customFormat="1" ht="15.75" customHeight="1" thickBot="1">
      <c r="A2" s="176" t="s">
        <v>88</v>
      </c>
      <c r="B2" s="88"/>
      <c r="C2" s="182" t="s">
        <v>89</v>
      </c>
      <c r="D2" s="183"/>
      <c r="E2" s="182" t="s">
        <v>90</v>
      </c>
      <c r="F2" s="183"/>
      <c r="G2" s="89"/>
    </row>
    <row r="3" spans="1:11" s="29" customFormat="1" ht="45.75" thickBot="1">
      <c r="A3" s="177"/>
      <c r="B3" s="33" t="s">
        <v>74</v>
      </c>
      <c r="C3" s="33" t="s">
        <v>91</v>
      </c>
      <c r="D3" s="33" t="s">
        <v>92</v>
      </c>
      <c r="E3" s="33" t="s">
        <v>93</v>
      </c>
      <c r="F3" s="33" t="s">
        <v>92</v>
      </c>
      <c r="G3" s="34" t="s">
        <v>127</v>
      </c>
    </row>
    <row r="4" spans="1:11" s="29" customFormat="1">
      <c r="A4" s="21">
        <v>1</v>
      </c>
      <c r="B4" s="35" t="s">
        <v>111</v>
      </c>
      <c r="C4" s="36">
        <v>5.6516899999999444</v>
      </c>
      <c r="D4" s="98">
        <v>4.7777167915759944E-3</v>
      </c>
      <c r="E4" s="37">
        <v>0</v>
      </c>
      <c r="F4" s="98">
        <v>0</v>
      </c>
      <c r="G4" s="38">
        <v>0</v>
      </c>
    </row>
    <row r="5" spans="1:11" s="29" customFormat="1">
      <c r="A5" s="21">
        <v>2</v>
      </c>
      <c r="B5" s="35" t="s">
        <v>124</v>
      </c>
      <c r="C5" s="36">
        <v>-2.7244699999999722</v>
      </c>
      <c r="D5" s="98">
        <v>-4.6343330618644641E-3</v>
      </c>
      <c r="E5" s="37">
        <v>0</v>
      </c>
      <c r="F5" s="98">
        <v>0</v>
      </c>
      <c r="G5" s="38">
        <v>0</v>
      </c>
    </row>
    <row r="6" spans="1:11" s="29" customFormat="1">
      <c r="A6" s="21">
        <v>3</v>
      </c>
      <c r="B6" s="35" t="s">
        <v>128</v>
      </c>
      <c r="C6" s="36">
        <v>-4.0699899999999909</v>
      </c>
      <c r="D6" s="98">
        <v>-5.6309551214956139E-3</v>
      </c>
      <c r="E6" s="37">
        <v>0</v>
      </c>
      <c r="F6" s="98">
        <v>0</v>
      </c>
      <c r="G6" s="38">
        <v>0</v>
      </c>
    </row>
    <row r="7" spans="1:11" s="29" customFormat="1">
      <c r="A7" s="21">
        <v>4</v>
      </c>
      <c r="B7" s="69" t="s">
        <v>112</v>
      </c>
      <c r="C7" s="36">
        <v>-117.60944000000018</v>
      </c>
      <c r="D7" s="98">
        <v>-9.1666406782865417E-2</v>
      </c>
      <c r="E7" s="37">
        <v>0</v>
      </c>
      <c r="F7" s="98">
        <v>0</v>
      </c>
      <c r="G7" s="38">
        <v>0</v>
      </c>
    </row>
    <row r="8" spans="1:11" s="29" customFormat="1" ht="15.75" thickBot="1">
      <c r="A8" s="111"/>
      <c r="B8" s="90" t="s">
        <v>59</v>
      </c>
      <c r="C8" s="112">
        <v>-118.75221000000019</v>
      </c>
      <c r="D8" s="95">
        <v>-3.144404936576517E-2</v>
      </c>
      <c r="E8" s="92">
        <v>0</v>
      </c>
      <c r="F8" s="95">
        <v>0</v>
      </c>
      <c r="G8" s="93">
        <v>0</v>
      </c>
    </row>
    <row r="9" spans="1:11" s="29" customFormat="1" ht="15" customHeight="1" thickBot="1">
      <c r="A9" s="184"/>
      <c r="B9" s="184"/>
      <c r="C9" s="184"/>
      <c r="D9" s="184"/>
      <c r="E9" s="184"/>
      <c r="F9" s="184"/>
      <c r="G9" s="184"/>
      <c r="H9" s="7"/>
      <c r="I9" s="7"/>
      <c r="J9" s="7"/>
      <c r="K9" s="7"/>
    </row>
    <row r="10" spans="1:11" s="29" customFormat="1">
      <c r="D10" s="39"/>
    </row>
    <row r="11" spans="1:11" s="29" customFormat="1">
      <c r="D11" s="39"/>
    </row>
    <row r="12" spans="1:11" s="29" customFormat="1">
      <c r="D12" s="39"/>
    </row>
    <row r="13" spans="1:11" s="29" customFormat="1">
      <c r="D13" s="39"/>
    </row>
    <row r="14" spans="1:11" s="29" customFormat="1">
      <c r="D14" s="39"/>
    </row>
    <row r="15" spans="1:11" s="29" customFormat="1">
      <c r="D15" s="39"/>
    </row>
    <row r="16" spans="1:11" s="29" customFormat="1">
      <c r="D16" s="39"/>
    </row>
    <row r="17" spans="4:9" s="29" customFormat="1">
      <c r="D17" s="39"/>
    </row>
    <row r="18" spans="4:9" s="29" customFormat="1">
      <c r="D18" s="39"/>
    </row>
    <row r="19" spans="4:9" s="29" customFormat="1">
      <c r="D19" s="39"/>
    </row>
    <row r="20" spans="4:9" s="29" customFormat="1">
      <c r="D20" s="39"/>
    </row>
    <row r="21" spans="4:9" s="29" customFormat="1">
      <c r="D21" s="39"/>
    </row>
    <row r="22" spans="4:9" s="29" customFormat="1">
      <c r="D22" s="39"/>
    </row>
    <row r="23" spans="4:9" s="29" customFormat="1">
      <c r="D23" s="39"/>
    </row>
    <row r="24" spans="4:9" s="29" customFormat="1">
      <c r="D24" s="39"/>
    </row>
    <row r="25" spans="4:9" s="29" customFormat="1">
      <c r="D25" s="39"/>
    </row>
    <row r="26" spans="4:9" s="29" customFormat="1">
      <c r="D26" s="39"/>
    </row>
    <row r="27" spans="4:9" s="29" customFormat="1">
      <c r="D27" s="39"/>
    </row>
    <row r="28" spans="4:9" s="29" customFormat="1">
      <c r="D28" s="39"/>
    </row>
    <row r="29" spans="4:9" s="29" customFormat="1">
      <c r="D29" s="39"/>
    </row>
    <row r="30" spans="4:9" s="29" customFormat="1"/>
    <row r="31" spans="4:9" s="29" customFormat="1"/>
    <row r="32" spans="4:9" s="29" customFormat="1">
      <c r="H32" s="22"/>
      <c r="I32" s="22"/>
    </row>
    <row r="35" spans="1:5" ht="30.75" thickBot="1">
      <c r="B35" s="40" t="s">
        <v>74</v>
      </c>
      <c r="C35" s="33" t="s">
        <v>129</v>
      </c>
      <c r="D35" s="33" t="s">
        <v>130</v>
      </c>
      <c r="E35" s="34" t="s">
        <v>131</v>
      </c>
    </row>
    <row r="36" spans="1:5">
      <c r="A36" s="22">
        <v>1</v>
      </c>
      <c r="B36" s="35" t="str">
        <f t="shared" ref="B36:D37" si="0">B4</f>
        <v>Zbalansovanyi Fond "Parytet"</v>
      </c>
      <c r="C36" s="116">
        <f t="shared" si="0"/>
        <v>5.6516899999999444</v>
      </c>
      <c r="D36" s="98">
        <f t="shared" si="0"/>
        <v>4.7777167915759944E-3</v>
      </c>
      <c r="E36" s="117">
        <f>G4</f>
        <v>0</v>
      </c>
    </row>
    <row r="37" spans="1:5">
      <c r="A37" s="22">
        <v>2</v>
      </c>
      <c r="B37" s="35" t="str">
        <f t="shared" si="0"/>
        <v>Optimum</v>
      </c>
      <c r="C37" s="116">
        <f t="shared" si="0"/>
        <v>-2.7244699999999722</v>
      </c>
      <c r="D37" s="98">
        <f t="shared" si="0"/>
        <v>-4.6343330618644641E-3</v>
      </c>
      <c r="E37" s="117">
        <f>G5</f>
        <v>0</v>
      </c>
    </row>
    <row r="38" spans="1:5">
      <c r="A38" s="22">
        <v>3</v>
      </c>
      <c r="B38" s="35" t="str">
        <f t="shared" ref="B38:D39" si="1">B6</f>
        <v>"UNIVER.UA/Otaman: Fond Perspectyvnykh Aktsii"</v>
      </c>
      <c r="C38" s="116">
        <f t="shared" si="1"/>
        <v>-4.0699899999999909</v>
      </c>
      <c r="D38" s="98">
        <f t="shared" si="1"/>
        <v>-5.6309551214956139E-3</v>
      </c>
      <c r="E38" s="117">
        <f>G6</f>
        <v>0</v>
      </c>
    </row>
    <row r="39" spans="1:5">
      <c r="A39" s="22">
        <v>4</v>
      </c>
      <c r="B39" s="35" t="str">
        <f t="shared" si="1"/>
        <v>TASK Ukrainskyi Kapital</v>
      </c>
      <c r="C39" s="116">
        <f t="shared" si="1"/>
        <v>-117.60944000000018</v>
      </c>
      <c r="D39" s="98">
        <f t="shared" si="1"/>
        <v>-9.1666406782865417E-2</v>
      </c>
      <c r="E39" s="117">
        <f>G7</f>
        <v>0</v>
      </c>
    </row>
    <row r="40" spans="1:5">
      <c r="B40" s="35"/>
      <c r="C40" s="116"/>
      <c r="D40" s="98"/>
      <c r="E40" s="117"/>
    </row>
  </sheetData>
  <mergeCells count="5">
    <mergeCell ref="A9:G9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5"/>
  <sheetViews>
    <sheetView zoomScale="85" workbookViewId="0">
      <selection activeCell="S52" sqref="S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74</v>
      </c>
      <c r="B1" s="66" t="s">
        <v>99</v>
      </c>
      <c r="C1" s="10"/>
      <c r="D1" s="10"/>
    </row>
    <row r="2" spans="1:4" ht="14.25">
      <c r="A2" s="69" t="s">
        <v>112</v>
      </c>
      <c r="B2" s="135">
        <v>-9.1666406782876741E-2</v>
      </c>
      <c r="C2" s="10"/>
      <c r="D2" s="10"/>
    </row>
    <row r="3" spans="1:4" ht="14.25">
      <c r="A3" s="35" t="s">
        <v>132</v>
      </c>
      <c r="B3" s="135">
        <v>-5.6309551214800413E-3</v>
      </c>
      <c r="C3" s="10"/>
      <c r="D3" s="10"/>
    </row>
    <row r="4" spans="1:4" ht="14.25">
      <c r="A4" s="73" t="s">
        <v>124</v>
      </c>
      <c r="B4" s="135">
        <v>-4.6343330618650036E-3</v>
      </c>
      <c r="C4" s="10"/>
      <c r="D4" s="10"/>
    </row>
    <row r="5" spans="1:4" ht="14.25">
      <c r="A5" s="143" t="s">
        <v>111</v>
      </c>
      <c r="B5" s="135">
        <v>4.7777167916007723E-3</v>
      </c>
      <c r="C5" s="10"/>
      <c r="D5" s="10"/>
    </row>
    <row r="6" spans="1:4" ht="14.25">
      <c r="A6" s="143" t="s">
        <v>103</v>
      </c>
      <c r="B6" s="136">
        <v>-2.4288494543655299E-2</v>
      </c>
      <c r="C6" s="10"/>
      <c r="D6" s="10"/>
    </row>
    <row r="7" spans="1:4" ht="14.25">
      <c r="A7" s="143" t="s">
        <v>15</v>
      </c>
      <c r="B7" s="136">
        <v>-2.0574490821224645E-3</v>
      </c>
      <c r="C7" s="10"/>
      <c r="D7" s="10"/>
    </row>
    <row r="8" spans="1:4" ht="14.25">
      <c r="A8" s="143" t="s">
        <v>14</v>
      </c>
      <c r="B8" s="136">
        <v>-3.6459028055666698E-2</v>
      </c>
      <c r="C8" s="10"/>
      <c r="D8" s="10"/>
    </row>
    <row r="9" spans="1:4" ht="14.25">
      <c r="A9" s="143" t="s">
        <v>133</v>
      </c>
      <c r="B9" s="136">
        <v>-1.4067062861938817E-2</v>
      </c>
      <c r="C9" s="10"/>
      <c r="D9" s="10"/>
    </row>
    <row r="10" spans="1:4" ht="14.25">
      <c r="A10" s="143" t="s">
        <v>134</v>
      </c>
      <c r="B10" s="136">
        <v>5.3170254166927666E-3</v>
      </c>
      <c r="C10" s="10"/>
      <c r="D10" s="10"/>
    </row>
    <row r="11" spans="1:4" ht="14.25">
      <c r="A11" s="143" t="s">
        <v>135</v>
      </c>
      <c r="B11" s="136">
        <v>1.9287671232876714E-2</v>
      </c>
      <c r="C11" s="10"/>
      <c r="D11" s="10"/>
    </row>
    <row r="12" spans="1:4" ht="15" thickBot="1">
      <c r="A12" s="226" t="s">
        <v>136</v>
      </c>
      <c r="B12" s="137">
        <v>-3.0475615409092827E-2</v>
      </c>
      <c r="C12" s="10"/>
      <c r="D12" s="10"/>
    </row>
    <row r="13" spans="1:4">
      <c r="B13" s="10"/>
      <c r="C13" s="10"/>
      <c r="D13" s="10"/>
    </row>
    <row r="14" spans="1:4" ht="14.25">
      <c r="A14" s="53"/>
      <c r="B14" s="54"/>
      <c r="C14" s="10"/>
      <c r="D14" s="10"/>
    </row>
    <row r="15" spans="1:4" ht="14.25">
      <c r="A15" s="53"/>
      <c r="B15" s="54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>
      <c r="B19" s="10"/>
    </row>
    <row r="23" spans="1:4">
      <c r="A23" s="7"/>
      <c r="B23" s="8"/>
    </row>
    <row r="24" spans="1:4">
      <c r="B24" s="8"/>
    </row>
    <row r="25" spans="1:4">
      <c r="B25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2016-06-13T12:09:23Z</dcterms:modified>
</cp:coreProperties>
</file>