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1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4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ВЧА'!$B$33:$E$33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ВЧА'!$B$36:$E$36</definedName>
    <definedName name="_xlnm._FilterDatabase" localSheetId="8" hidden="1">'І_діаграма(дох)'!$A$1:$B$1</definedName>
    <definedName name="_xlnm._FilterDatabase" localSheetId="6" hidden="1">І_дох!$B$3:$H$3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B34" i="20"/>
  <c r="B36"/>
  <c r="B35"/>
  <c r="E36"/>
  <c r="E35"/>
  <c r="D36"/>
  <c r="D35"/>
  <c r="C36"/>
  <c r="C35"/>
  <c r="E39" i="17"/>
  <c r="E40"/>
  <c r="E41"/>
  <c r="D39"/>
  <c r="D40"/>
  <c r="D41"/>
  <c r="C39"/>
  <c r="C40"/>
  <c r="C41"/>
  <c r="B40"/>
  <c r="B41"/>
  <c r="B60" i="14"/>
  <c r="C60"/>
  <c r="D60"/>
  <c r="E60"/>
  <c r="B61"/>
  <c r="C61"/>
  <c r="D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E38" i="17"/>
  <c r="D38"/>
  <c r="C38"/>
  <c r="B38"/>
  <c r="E37"/>
  <c r="D37"/>
  <c r="C37"/>
  <c r="B37"/>
  <c r="E59" i="14"/>
  <c r="E58"/>
  <c r="E57"/>
  <c r="D59"/>
  <c r="D58"/>
  <c r="D57"/>
  <c r="C59"/>
  <c r="C58"/>
  <c r="C57"/>
  <c r="B59"/>
  <c r="B58"/>
  <c r="B57"/>
  <c r="C34" i="12"/>
  <c r="C33"/>
  <c r="C32"/>
  <c r="C31"/>
  <c r="C30"/>
  <c r="C29"/>
  <c r="C28"/>
  <c r="C27"/>
  <c r="C26"/>
  <c r="B34"/>
  <c r="B33"/>
  <c r="B32"/>
  <c r="B31"/>
  <c r="B30"/>
  <c r="B29"/>
  <c r="B28"/>
  <c r="B27"/>
  <c r="B26"/>
  <c r="C25"/>
  <c r="B25"/>
  <c r="E34" i="20"/>
  <c r="D34"/>
  <c r="C34"/>
  <c r="H7" i="24"/>
  <c r="G7"/>
  <c r="F7"/>
  <c r="E7"/>
  <c r="H9" i="16"/>
  <c r="G9"/>
  <c r="F9"/>
  <c r="E9"/>
  <c r="H22" i="21"/>
  <c r="G22"/>
  <c r="F22"/>
  <c r="E22"/>
  <c r="E68" i="14"/>
  <c r="C68"/>
  <c r="C21" i="12"/>
  <c r="C24" s="1"/>
  <c r="D24" s="1"/>
  <c r="D26"/>
  <c r="D27"/>
  <c r="D28"/>
  <c r="D29"/>
  <c r="D30"/>
  <c r="D31"/>
  <c r="D32"/>
  <c r="D33"/>
  <c r="D34"/>
  <c r="D25"/>
  <c r="F6" i="23"/>
  <c r="E6"/>
  <c r="F8" i="22"/>
  <c r="E8"/>
  <c r="D21" i="12"/>
</calcChain>
</file>

<file path=xl/sharedStrings.xml><?xml version="1.0" encoding="utf-8"?>
<sst xmlns="http://schemas.openxmlformats.org/spreadsheetml/2006/main" count="382" uniqueCount="167">
  <si>
    <t>http://www.task.ua/</t>
  </si>
  <si>
    <t>http://www.sem.biz.ua/</t>
  </si>
  <si>
    <t>х</t>
  </si>
  <si>
    <t>http://www.altus.ua/</t>
  </si>
  <si>
    <t>http://www.vseswit.com.ua/</t>
  </si>
  <si>
    <t>http://www.kinto.com/</t>
  </si>
  <si>
    <t>http://bonum-group.com/</t>
  </si>
  <si>
    <t>http://am.artcapital.ua/</t>
  </si>
  <si>
    <t>http://univer.ua/</t>
  </si>
  <si>
    <t>http://www.am.eavex.com.ua/</t>
  </si>
  <si>
    <t>http://otpcapital.com.ua/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</si>
  <si>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</si>
  <si>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</si>
  <si>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</si>
  <si>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</si>
  <si>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</si>
  <si>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</si>
  <si>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</si>
  <si>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</si>
  <si>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December '16</t>
  </si>
  <si>
    <t>January '17</t>
  </si>
  <si>
    <t>YTD 2017</t>
  </si>
  <si>
    <t>Index</t>
  </si>
  <si>
    <t>Monthly change</t>
  </si>
  <si>
    <t>YTD change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</si>
  <si>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</si>
  <si>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</si>
  <si>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</si>
  <si>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</si>
  <si>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</si>
  <si>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</si>
  <si>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</si>
  <si>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</si>
  <si>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</si>
  <si>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</si>
  <si>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Hrushevskyi: Fond Derzhavnykh Paperiv</t>
  </si>
  <si>
    <t>Sofiivskyi</t>
  </si>
  <si>
    <t>KINTO-Ekviti</t>
  </si>
  <si>
    <t>Altus – Depozyt</t>
  </si>
  <si>
    <t>UNIVER.UA/Taras Shevchenko: Fond Zaoshchadzhen</t>
  </si>
  <si>
    <t>Altus – Zbalansovanyi</t>
  </si>
  <si>
    <t>ОТP Klasychnyi</t>
  </si>
  <si>
    <t>OTP Fond Aktsii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</si>
  <si>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</si>
  <si>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</si>
  <si>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</si>
  <si>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</si>
  <si>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</si>
  <si>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>LLC AMC "OTP Kapital"</t>
  </si>
  <si>
    <t>KINTO-Kaznacheyskyi</t>
  </si>
  <si>
    <t>VSI</t>
  </si>
  <si>
    <t>Аrgentum</t>
  </si>
  <si>
    <t>UNIVER.UA/Volodymyr Velykyi: Fond Zbalansovanyi</t>
  </si>
  <si>
    <t>ТАSK Resurs</t>
  </si>
  <si>
    <t>UNIVER.UA/Iaroslav Mudryi: Fond Aktsii</t>
  </si>
  <si>
    <t>Bonum Optimum</t>
  </si>
  <si>
    <t>Nadbannia</t>
  </si>
  <si>
    <t>Altus-Stratehichnyi</t>
  </si>
  <si>
    <t>Total</t>
  </si>
  <si>
    <t>(*) All funds are diversified unit funds.</t>
  </si>
  <si>
    <t>LLC AMC "Vsesvit"</t>
  </si>
  <si>
    <t>LLC AMC "OZON"</t>
  </si>
  <si>
    <t>LLC AMC "TASK-Invest"</t>
  </si>
  <si>
    <t>LLC AMC "Bonum Grup"</t>
  </si>
  <si>
    <t>LLC AMC "АRТ - КАPITAL  Menedzhment"</t>
  </si>
  <si>
    <t>Others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</si>
  <si>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</si>
  <si>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</si>
  <si>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</si>
  <si>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</si>
  <si>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>Rates of Return of Investment Certificates</t>
  </si>
  <si>
    <t>3 months</t>
  </si>
  <si>
    <t>6 months</t>
  </si>
  <si>
    <t>1 year</t>
  </si>
  <si>
    <t>1 month (YTD)</t>
  </si>
  <si>
    <t>since the fund's inception</t>
  </si>
  <si>
    <t>since the fund's inception, % per annum (average)*</t>
  </si>
  <si>
    <t>* The indicator "since the fund's inception, % per annum (average)" is calculated based on compound interest formula.</t>
  </si>
  <si>
    <t>no data</t>
  </si>
  <si>
    <t>ОТP klasychnyi</t>
  </si>
  <si>
    <t>ОТP Fond Aktsii</t>
  </si>
  <si>
    <t xml:space="preserve">UNIVER.UA/Myhailo Hrushevskyi: Fond Derzhavnykh Paperiv   </t>
  </si>
  <si>
    <t>Average</t>
  </si>
  <si>
    <t>CAC 40 (France)</t>
  </si>
  <si>
    <t>NIKKEI 225 (Japan)</t>
  </si>
  <si>
    <t>FTSE 100 (Great Britain)</t>
  </si>
  <si>
    <t>DJIA (USA)</t>
  </si>
  <si>
    <t>MICEX (Russia)</t>
  </si>
  <si>
    <t>DAX (Germany)</t>
  </si>
  <si>
    <t>S&amp;P 500 (USA)</t>
  </si>
  <si>
    <t>RTSI (Russia)</t>
  </si>
  <si>
    <t>HANG SENG (Hong Kong)</t>
  </si>
  <si>
    <t>WIG20 (Poland)</t>
  </si>
  <si>
    <t>SHANGHAI SE COMPOSITE (China)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</si>
  <si>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</si>
  <si>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</si>
  <si>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</si>
  <si>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</si>
  <si>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</si>
  <si>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</si>
  <si>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</si>
  <si>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</si>
  <si>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</si>
  <si>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Altus-Zbalansovanyi</t>
  </si>
  <si>
    <t>** According  to reported data, net inflow / outflow amounted to –UAH 119.27 thsd., but taking into account data from funds, information about which is not enough for comparison with the previous period, the net inflow / outflow</t>
  </si>
  <si>
    <t>NAV change, UAH thsd.</t>
  </si>
  <si>
    <t>NAV change, %</t>
  </si>
  <si>
    <t>Net inflow/ outflow of capital, UAH thsd.</t>
  </si>
  <si>
    <t>1 month*</t>
  </si>
  <si>
    <t>ОТP Кlasychnyi</t>
  </si>
  <si>
    <t>KINTO- Кlasychnyi</t>
  </si>
  <si>
    <t>ТАSК Resurs</t>
  </si>
  <si>
    <t>КІNTO-Каznacheiskyi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</si>
  <si>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</si>
  <si>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</si>
  <si>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</si>
  <si>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</si>
  <si>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</si>
  <si>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</si>
  <si>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</si>
  <si>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</si>
  <si>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</si>
  <si>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</si>
  <si>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</si>
  <si>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Platynum</t>
  </si>
  <si>
    <t>Aurum</t>
  </si>
  <si>
    <t>LLC AMC "ART-KAPITAL Menedzhment"</t>
  </si>
  <si>
    <t>LLC AMC "ТАSК-Іnvest"</t>
  </si>
  <si>
    <t>LLC AMC "SЕМ"</t>
  </si>
  <si>
    <t>LLC AMC "ОZON"</t>
  </si>
  <si>
    <t>unit</t>
  </si>
  <si>
    <t>diversified</t>
  </si>
  <si>
    <t>specialized</t>
  </si>
  <si>
    <t>Interval Funds' Rates of Return. Sorting by the Date of Reaching Compliance with the Standards</t>
  </si>
  <si>
    <t xml:space="preserve">3 months </t>
  </si>
  <si>
    <t xml:space="preserve">6 month </t>
  </si>
  <si>
    <t>1 month  (YTD)</t>
  </si>
  <si>
    <t>Аurum</t>
  </si>
  <si>
    <t>Оptimum</t>
  </si>
  <si>
    <t>Interval Funds' Dynamics.  Ranking by Net Inflow</t>
  </si>
  <si>
    <t xml:space="preserve">Net inflow/outflow of capital over the month, UAH thsd </t>
  </si>
  <si>
    <t>ТАSК Ukrainckyi Kapital</t>
  </si>
  <si>
    <t>NAV Change, UAH thsd.</t>
  </si>
  <si>
    <t>NAV Change, %</t>
  </si>
  <si>
    <t>Net inflow-outflow,   UAH thsd.</t>
  </si>
  <si>
    <t>Optimum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</si>
  <si>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</si>
  <si>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</si>
  <si>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</si>
  <si>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</si>
  <si>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</si>
  <si>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</si>
  <si>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</si>
  <si>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</si>
  <si>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</t>
  </si>
  <si>
    <t>AntyBank</t>
  </si>
  <si>
    <t>ТАSК Universal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</si>
  <si>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</si>
  <si>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</si>
  <si>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</si>
  <si>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</si>
  <si>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 xml:space="preserve">6 months </t>
  </si>
  <si>
    <t>Number of Securities in Circulation</t>
  </si>
  <si>
    <t>Net inflow/ outflow of capital during month, UAH thsd.</t>
  </si>
  <si>
    <t>1 Month*</t>
  </si>
  <si>
    <t>amounted to UAH +3.40 thsd.</t>
  </si>
  <si>
    <t>Closed-End Funds' Dynamics/  Sorting by Net Inflows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</si>
</sst>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/>
      <right/>
      <top/>
      <bottom style="thin">
        <color indexed="10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 style="dotted">
        <color indexed="55"/>
      </left>
      <right style="dotted">
        <color indexed="55"/>
      </right>
      <top style="medium">
        <color indexed="21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 style="dotted">
        <color indexed="55"/>
      </right>
      <top/>
      <bottom/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3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10" fontId="0" fillId="0" borderId="20" xfId="0" applyNumberFormat="1" applyBorder="1" applyAlignment="1">
      <alignment horizontal="right" vertical="center" indent="1"/>
    </xf>
    <xf numFmtId="10" fontId="0" fillId="0" borderId="38" xfId="0" applyNumberFormat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2" fontId="9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39" xfId="5" applyNumberFormat="1" applyFont="1" applyFill="1" applyBorder="1" applyAlignment="1">
      <alignment horizontal="right" vertical="center" indent="1"/>
    </xf>
    <xf numFmtId="10" fontId="19" fillId="0" borderId="39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14" fontId="20" fillId="0" borderId="8" xfId="4" applyNumberFormat="1" applyFont="1" applyFill="1" applyBorder="1" applyAlignment="1">
      <alignment horizontal="center" vertical="center" wrapText="1"/>
    </xf>
    <xf numFmtId="10" fontId="20" fillId="0" borderId="8" xfId="5" applyNumberFormat="1" applyFont="1" applyFill="1" applyBorder="1" applyAlignment="1">
      <alignment horizontal="right" vertical="center" wrapText="1" indent="1"/>
    </xf>
    <xf numFmtId="10" fontId="14" fillId="0" borderId="40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0" fontId="20" fillId="0" borderId="8" xfId="5" applyNumberFormat="1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vertical="center" wrapText="1"/>
    </xf>
    <xf numFmtId="4" fontId="14" fillId="0" borderId="41" xfId="3" applyNumberFormat="1" applyFont="1" applyFill="1" applyBorder="1" applyAlignment="1">
      <alignment horizontal="right" vertical="center" wrapText="1" indent="1"/>
    </xf>
    <xf numFmtId="0" fontId="9" fillId="0" borderId="42" xfId="0" applyFont="1" applyBorder="1" applyAlignment="1">
      <alignment vertical="center"/>
    </xf>
    <xf numFmtId="4" fontId="9" fillId="0" borderId="42" xfId="0" applyNumberFormat="1" applyFont="1" applyBorder="1" applyAlignment="1">
      <alignment horizontal="right" vertical="center" indent="1"/>
    </xf>
    <xf numFmtId="10" fontId="9" fillId="0" borderId="42" xfId="0" applyNumberFormat="1" applyFont="1" applyBorder="1" applyAlignment="1">
      <alignment horizontal="right" vertical="center" indent="1"/>
    </xf>
    <xf numFmtId="10" fontId="9" fillId="0" borderId="43" xfId="0" applyNumberFormat="1" applyFont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33" xfId="0" applyNumberFormat="1" applyFont="1" applyFill="1" applyBorder="1" applyAlignment="1">
      <alignment horizontal="right" vertical="center" inden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4" fontId="9" fillId="0" borderId="34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wrapText="1" indent="1"/>
    </xf>
    <xf numFmtId="4" fontId="9" fillId="0" borderId="19" xfId="0" applyNumberFormat="1" applyFont="1" applyFill="1" applyBorder="1" applyAlignment="1">
      <alignment horizontal="right" vertical="center" indent="1"/>
    </xf>
    <xf numFmtId="4" fontId="9" fillId="0" borderId="47" xfId="0" applyNumberFormat="1" applyFont="1" applyFill="1" applyBorder="1" applyAlignment="1">
      <alignment horizontal="right" vertical="center" indent="1"/>
    </xf>
    <xf numFmtId="10" fontId="14" fillId="0" borderId="41" xfId="5" applyNumberFormat="1" applyFont="1" applyFill="1" applyBorder="1" applyAlignment="1">
      <alignment horizontal="right" vertical="center" wrapText="1" indent="1"/>
    </xf>
    <xf numFmtId="4" fontId="9" fillId="0" borderId="48" xfId="0" applyNumberFormat="1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/>
    </xf>
    <xf numFmtId="0" fontId="20" fillId="0" borderId="49" xfId="6" applyFont="1" applyFill="1" applyBorder="1" applyAlignment="1">
      <alignment horizontal="center" vertical="center" wrapText="1"/>
    </xf>
    <xf numFmtId="0" fontId="20" fillId="0" borderId="50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2" xfId="0" applyBorder="1" applyAlignment="1"/>
    <xf numFmtId="0" fontId="8" fillId="0" borderId="51" xfId="0" applyFont="1" applyFill="1" applyBorder="1" applyAlignment="1">
      <alignment horizontal="left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8" xfId="3" applyFont="1" applyFill="1" applyBorder="1" applyAlignment="1">
      <alignment vertical="center" wrapText="1"/>
    </xf>
    <xf numFmtId="0" fontId="22" fillId="0" borderId="55" xfId="3" applyFont="1" applyFill="1" applyBorder="1" applyAlignment="1">
      <alignment vertical="center" wrapText="1"/>
    </xf>
    <xf numFmtId="0" fontId="22" fillId="0" borderId="46" xfId="0" applyFont="1" applyBorder="1"/>
    <xf numFmtId="0" fontId="22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0" borderId="5" xfId="4" applyFont="1" applyFill="1" applyBorder="1" applyAlignment="1">
      <alignment vertical="center" wrapText="1"/>
    </xf>
    <xf numFmtId="0" fontId="9" fillId="0" borderId="56" xfId="0" applyFont="1" applyBorder="1"/>
    <xf numFmtId="0" fontId="20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 wrapText="1"/>
    </xf>
    <xf numFmtId="0" fontId="14" fillId="0" borderId="57" xfId="4" applyFont="1" applyFill="1" applyBorder="1" applyAlignment="1">
      <alignment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9" fillId="0" borderId="61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47" xfId="0" applyFont="1" applyBorder="1" applyAlignment="1">
      <alignment vertical="top" wrapText="1"/>
    </xf>
    <xf numFmtId="0" fontId="9" fillId="0" borderId="62" xfId="0" applyFont="1" applyBorder="1"/>
    <xf numFmtId="0" fontId="22" fillId="0" borderId="10" xfId="4" applyFont="1" applyFill="1" applyBorder="1" applyAlignment="1">
      <alignment horizontal="left" vertical="center" wrapText="1"/>
    </xf>
    <xf numFmtId="0" fontId="22" fillId="0" borderId="63" xfId="4" applyFont="1" applyFill="1" applyBorder="1" applyAlignment="1">
      <alignment vertical="center" wrapText="1"/>
    </xf>
    <xf numFmtId="10" fontId="22" fillId="0" borderId="23" xfId="5" applyNumberFormat="1" applyFont="1" applyFill="1" applyBorder="1" applyAlignment="1">
      <alignment horizontal="left" vertical="center" wrapText="1"/>
    </xf>
    <xf numFmtId="0" fontId="9" fillId="0" borderId="64" xfId="0" applyFont="1" applyBorder="1"/>
    <xf numFmtId="4" fontId="22" fillId="0" borderId="8" xfId="3" applyNumberFormat="1" applyFont="1" applyFill="1" applyBorder="1" applyAlignment="1">
      <alignment horizontal="center" vertical="center" wrapText="1"/>
    </xf>
    <xf numFmtId="3" fontId="22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0" borderId="21" xfId="4" applyFont="1" applyFill="1" applyBorder="1" applyAlignment="1">
      <alignment vertical="center" wrapText="1"/>
    </xf>
    <xf numFmtId="0" fontId="24" fillId="0" borderId="65" xfId="0" applyFont="1" applyBorder="1" applyAlignment="1">
      <alignment horizontal="center" vertical="center" wrapText="1"/>
    </xf>
    <xf numFmtId="0" fontId="9" fillId="0" borderId="46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0" fillId="0" borderId="5" xfId="4" applyFont="1" applyFill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7948741276660388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5042764291837183E-2"/>
          <c:y val="0.33333458054425802"/>
          <c:w val="0.94444523274341685"/>
          <c:h val="0.23754878153728728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8.499618749904747E-4"/>
                  <c:y val="3.7976303958716733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December '16</c:v>
                </c:pt>
                <c:pt idx="1">
                  <c:v>January '17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-3.1580134591526754E-3</c:v>
                </c:pt>
                <c:pt idx="1">
                  <c:v>1.9460682632472359E-2</c:v>
                </c:pt>
                <c:pt idx="2">
                  <c:v>1.9460682632472359E-2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8.4638820633173573E-3"/>
                  <c:y val="1.931296795667939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December '16</c:v>
                </c:pt>
                <c:pt idx="1">
                  <c:v>January '17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-1.5281060146747683E-2</c:v>
                </c:pt>
                <c:pt idx="1">
                  <c:v>9.2066244471250558E-2</c:v>
                </c:pt>
                <c:pt idx="2">
                  <c:v>9.2066244471250558E-2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2534309391230927E-3"/>
                  <c:y val="-2.199397360611844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8232192805793918E-3"/>
                  <c:y val="-2.53298156573475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3930076220355519E-3"/>
                  <c:y val="-1.3835519776511037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December '16</c:v>
                </c:pt>
                <c:pt idx="1">
                  <c:v>January '17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6.431792385883147E-3</c:v>
                </c:pt>
                <c:pt idx="1">
                  <c:v>2.9907948653320894E-2</c:v>
                </c:pt>
                <c:pt idx="2">
                  <c:v>2.9907948653320894E-2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4902841459697499E-3"/>
                  <c:y val="1.654640542113925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028608841874657E-3"/>
                  <c:y val="-9.825784676346909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December '16</c:v>
                </c:pt>
                <c:pt idx="1">
                  <c:v>January '17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-5.2833676592530798E-3</c:v>
                </c:pt>
                <c:pt idx="1">
                  <c:v>3.1616938222237656E-2</c:v>
                </c:pt>
                <c:pt idx="2">
                  <c:v>3.1616938222237656E-2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December '16</c:v>
                </c:pt>
                <c:pt idx="1">
                  <c:v>January '17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3.7577272366066489E-4</c:v>
                </c:pt>
                <c:pt idx="1">
                  <c:v>3.6280809182366237E-2</c:v>
                </c:pt>
                <c:pt idx="2">
                  <c:v>3.6280809182366237E-2</c:v>
                </c:pt>
              </c:numCache>
            </c:numRef>
          </c:val>
        </c:ser>
        <c:dLbls>
          <c:showVal val="1"/>
        </c:dLbls>
        <c:gapWidth val="400"/>
        <c:overlap val="-10"/>
        <c:axId val="62505344"/>
        <c:axId val="62506880"/>
      </c:barChart>
      <c:catAx>
        <c:axId val="6250534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06880"/>
        <c:crosses val="autoZero"/>
        <c:auto val="1"/>
        <c:lblAlgn val="ctr"/>
        <c:lblOffset val="0"/>
        <c:tickLblSkip val="1"/>
        <c:tickMarkSkip val="1"/>
      </c:catAx>
      <c:valAx>
        <c:axId val="62506880"/>
        <c:scaling>
          <c:orientation val="minMax"/>
          <c:max val="0.1"/>
          <c:min val="-2.0000000000000004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05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188054377048593"/>
          <c:y val="0.85440932714217843"/>
          <c:w val="0.46495765304291287"/>
          <c:h val="9.9617230967249518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2285012285012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793611793611794"/>
          <c:w val="0.54173486088379719"/>
          <c:h val="0.5872235872235872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CAC 40 (France)</c:v>
                </c:pt>
                <c:pt idx="1">
                  <c:v>NIKKEI 225 (Japan)</c:v>
                </c:pt>
                <c:pt idx="2">
                  <c:v>FTSE 100 (Great Britain)</c:v>
                </c:pt>
                <c:pt idx="3">
                  <c:v>DJIA (USA)</c:v>
                </c:pt>
                <c:pt idx="4">
                  <c:v>MICEX (Russia)</c:v>
                </c:pt>
                <c:pt idx="5">
                  <c:v>DAX (Germany)</c:v>
                </c:pt>
                <c:pt idx="6">
                  <c:v>S&amp;P 500 (USA)</c:v>
                </c:pt>
                <c:pt idx="7">
                  <c:v>RTSI (Russia)</c:v>
                </c:pt>
                <c:pt idx="8">
                  <c:v>PFTS Index</c:v>
                </c:pt>
                <c:pt idx="9">
                  <c:v>HANG SENG (Hong Kong)</c:v>
                </c:pt>
                <c:pt idx="10">
                  <c:v>WIG20 (Poland)</c:v>
                </c:pt>
                <c:pt idx="11">
                  <c:v>UX Index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-1.8512050296891513E-2</c:v>
                </c:pt>
                <c:pt idx="1">
                  <c:v>-5.4217414967975275E-3</c:v>
                </c:pt>
                <c:pt idx="2">
                  <c:v>-2.9647793760341212E-3</c:v>
                </c:pt>
                <c:pt idx="3">
                  <c:v>2.2356454007057547E-3</c:v>
                </c:pt>
                <c:pt idx="4">
                  <c:v>5.0128493924299633E-3</c:v>
                </c:pt>
                <c:pt idx="5">
                  <c:v>7.3582771885547515E-3</c:v>
                </c:pt>
                <c:pt idx="6">
                  <c:v>1.3164329601735636E-2</c:v>
                </c:pt>
                <c:pt idx="7">
                  <c:v>1.7382413087934756E-2</c:v>
                </c:pt>
                <c:pt idx="8">
                  <c:v>1.9460682632472359E-2</c:v>
                </c:pt>
                <c:pt idx="9">
                  <c:v>2.6151730239810878E-2</c:v>
                </c:pt>
                <c:pt idx="10">
                  <c:v>5.6778946935755581E-2</c:v>
                </c:pt>
                <c:pt idx="11">
                  <c:v>9.2066244471250558E-2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CAC 40 (France)</c:v>
                </c:pt>
                <c:pt idx="1">
                  <c:v>NIKKEI 225 (Japan)</c:v>
                </c:pt>
                <c:pt idx="2">
                  <c:v>FTSE 100 (Great Britain)</c:v>
                </c:pt>
                <c:pt idx="3">
                  <c:v>DJIA (USA)</c:v>
                </c:pt>
                <c:pt idx="4">
                  <c:v>MICEX (Russia)</c:v>
                </c:pt>
                <c:pt idx="5">
                  <c:v>DAX (Germany)</c:v>
                </c:pt>
                <c:pt idx="6">
                  <c:v>S&amp;P 500 (USA)</c:v>
                </c:pt>
                <c:pt idx="7">
                  <c:v>RTSI (Russia)</c:v>
                </c:pt>
                <c:pt idx="8">
                  <c:v>PFTS Index</c:v>
                </c:pt>
                <c:pt idx="9">
                  <c:v>HANG SENG (Hong Kong)</c:v>
                </c:pt>
                <c:pt idx="10">
                  <c:v>WIG20 (Poland)</c:v>
                </c:pt>
                <c:pt idx="11">
                  <c:v>UX Index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-1.8512050296891513E-2</c:v>
                </c:pt>
                <c:pt idx="1">
                  <c:v>-5.4217414967975275E-3</c:v>
                </c:pt>
                <c:pt idx="2">
                  <c:v>-2.9647793760341212E-3</c:v>
                </c:pt>
                <c:pt idx="3">
                  <c:v>2.2356454007057547E-3</c:v>
                </c:pt>
                <c:pt idx="4">
                  <c:v>5.0128493924299633E-3</c:v>
                </c:pt>
                <c:pt idx="5">
                  <c:v>7.3582771885547515E-3</c:v>
                </c:pt>
                <c:pt idx="6">
                  <c:v>1.3164329601735636E-2</c:v>
                </c:pt>
                <c:pt idx="7">
                  <c:v>1.7382413087934756E-2</c:v>
                </c:pt>
                <c:pt idx="8">
                  <c:v>1.9460682632472359E-2</c:v>
                </c:pt>
                <c:pt idx="9">
                  <c:v>2.6151730239810878E-2</c:v>
                </c:pt>
                <c:pt idx="10">
                  <c:v>5.6778946935755581E-2</c:v>
                </c:pt>
                <c:pt idx="11">
                  <c:v>9.2066244471250558E-2</c:v>
                </c:pt>
                <c:pt idx="12">
                  <c:v>0</c:v>
                </c:pt>
              </c:numCache>
            </c:numRef>
          </c:val>
        </c:ser>
        <c:dLbls>
          <c:showVal val="1"/>
        </c:dLbls>
        <c:gapWidth val="100"/>
        <c:overlap val="-20"/>
        <c:axId val="62536320"/>
        <c:axId val="62538112"/>
      </c:barChart>
      <c:catAx>
        <c:axId val="6253632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38112"/>
        <c:crosses val="autoZero"/>
        <c:lblAlgn val="ctr"/>
        <c:lblOffset val="100"/>
        <c:tickLblSkip val="1"/>
        <c:tickMarkSkip val="1"/>
      </c:catAx>
      <c:valAx>
        <c:axId val="62538112"/>
        <c:scaling>
          <c:orientation val="minMax"/>
          <c:max val="0.1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36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801963993453356"/>
          <c:y val="0.85749385749385776"/>
          <c:w val="0.58428805237315873"/>
          <c:h val="5.89680589680589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209094664163691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28335644891009781"/>
          <c:y val="0.2587724840076841"/>
          <c:w val="0.39477330503494212"/>
          <c:h val="0.396930674621956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6756856727586606E-2"/>
                  <c:y val="-5.199910431040363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7389222141008505E-2"/>
                  <c:y val="-5.789586390491465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6868979194927239E-2"/>
                  <c:y val="-7.3349688404700047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7883249248175846E-2"/>
                  <c:y val="-8.330882921734877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5062000725643226"/>
                  <c:y val="-0.18361825918395519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8.8628016500212584E-2"/>
                  <c:y val="-9.9650163453174831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8.6642796654342172E-2"/>
                  <c:y val="9.257687251279929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0885058897239648"/>
                  <c:y val="0.1116738241178469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9447509629628955E-2"/>
                  <c:y val="3.2135889799542565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855450677247451"/>
                  <c:y val="-4.6610120957203696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051405019210411E-2"/>
                  <c:y val="-0.21295754874887871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7274849.6398999989</c:v>
                </c:pt>
                <c:pt idx="1">
                  <c:v>22086772.57</c:v>
                </c:pt>
                <c:pt idx="2">
                  <c:v>5066826.4000000004</c:v>
                </c:pt>
                <c:pt idx="3">
                  <c:v>4239299.9341000002</c:v>
                </c:pt>
                <c:pt idx="4">
                  <c:v>3652132.04</c:v>
                </c:pt>
                <c:pt idx="5">
                  <c:v>3603974.76</c:v>
                </c:pt>
                <c:pt idx="6">
                  <c:v>3310341.08</c:v>
                </c:pt>
                <c:pt idx="7">
                  <c:v>2783096.43</c:v>
                </c:pt>
                <c:pt idx="8">
                  <c:v>2743044.7</c:v>
                </c:pt>
                <c:pt idx="9">
                  <c:v>2480756.8199999998</c:v>
                </c:pt>
                <c:pt idx="10">
                  <c:v>1504145.28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0.12383726209557901</c:v>
                </c:pt>
                <c:pt idx="1">
                  <c:v>0.3759755292528813</c:v>
                </c:pt>
                <c:pt idx="2">
                  <c:v>8.6250842278332546E-2</c:v>
                </c:pt>
                <c:pt idx="3">
                  <c:v>7.2164144006710909E-2</c:v>
                </c:pt>
                <c:pt idx="4">
                  <c:v>6.2168986993847833E-2</c:v>
                </c:pt>
                <c:pt idx="5">
                  <c:v>6.1349222187650113E-2</c:v>
                </c:pt>
                <c:pt idx="6">
                  <c:v>5.6350797094324168E-2</c:v>
                </c:pt>
                <c:pt idx="7">
                  <c:v>4.737569284578614E-2</c:v>
                </c:pt>
                <c:pt idx="8">
                  <c:v>4.6693906028064433E-2</c:v>
                </c:pt>
                <c:pt idx="9">
                  <c:v>4.2229069701838956E-2</c:v>
                </c:pt>
                <c:pt idx="10">
                  <c:v>2.5604547514984591E-2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787261599111823"/>
          <c:y val="0.1026695074570748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787254673131838E-2"/>
          <c:y val="0.41273141997744084"/>
          <c:w val="0.90496516578371955"/>
          <c:h val="0.29979496177465859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3710798702152045E-3"/>
                  <c:y val="-2.6868785970486559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KINTO-Klasychnyi</c:v>
                </c:pt>
                <c:pt idx="1">
                  <c:v>ОТP Klasychnyi</c:v>
                </c:pt>
                <c:pt idx="2">
                  <c:v>ОТP Fond Aktsii</c:v>
                </c:pt>
                <c:pt idx="3">
                  <c:v>KINTO-Ekviti</c:v>
                </c:pt>
                <c:pt idx="4">
                  <c:v>Аrgentum</c:v>
                </c:pt>
                <c:pt idx="5">
                  <c:v>Bonum Optimum</c:v>
                </c:pt>
                <c:pt idx="6">
                  <c:v>KINTO-Kaznacheyskyi</c:v>
                </c:pt>
                <c:pt idx="7">
                  <c:v>UNIVER.UA/Volodymyr Velykyi: Fond Zbalansovanyi</c:v>
                </c:pt>
                <c:pt idx="8">
                  <c:v>Altus-Zbalansovanyi</c:v>
                </c:pt>
                <c:pt idx="9">
                  <c:v>VSI</c:v>
                </c:pt>
                <c:pt idx="10">
                  <c:v>Altus-Stratehichnyi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357.55707000000029</c:v>
                </c:pt>
                <c:pt idx="1">
                  <c:v>43.673350000000092</c:v>
                </c:pt>
                <c:pt idx="2">
                  <c:v>154.43483999999984</c:v>
                </c:pt>
                <c:pt idx="3">
                  <c:v>123.26506999999984</c:v>
                </c:pt>
                <c:pt idx="4">
                  <c:v>99.063600000000093</c:v>
                </c:pt>
                <c:pt idx="5">
                  <c:v>-0.38900000000000001</c:v>
                </c:pt>
                <c:pt idx="6">
                  <c:v>59.579209999999961</c:v>
                </c:pt>
                <c:pt idx="7">
                  <c:v>33.604350000000089</c:v>
                </c:pt>
                <c:pt idx="8">
                  <c:v>-49.953879999999891</c:v>
                </c:pt>
                <c:pt idx="9">
                  <c:v>-54.388300000000044</c:v>
                </c:pt>
                <c:pt idx="10">
                  <c:v>-133.80551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8575818546360951E-3"/>
                  <c:y val="-7.886606457043915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0206654210692425E-3"/>
                  <c:y val="-4.227189976079661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311410035583279E-3"/>
                  <c:y val="3.183758087921606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14495640007128E-3"/>
                  <c:y val="-3.070051656189566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0702617084563492E-4"/>
                  <c:y val="-5.123441805330975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5254273411488032E-3"/>
                  <c:y val="-5.123441805330975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6609095128668881E-4"/>
                  <c:y val="4.7759857258826777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3.4308986965609506E-4"/>
                  <c:y val="3.584032032366409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9513580722470899E-5"/>
                  <c:y val="-5.5233644656953731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9474052305203527E-5"/>
                  <c:y val="6.964738929424236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234842469093729E-3"/>
                  <c:y val="-3.236168107983935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255356726061543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8723444927031332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3120611093065071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58869929403486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2127709529940665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6312109591166333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0567431687328039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418445546906547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78156082499503055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1418496106560356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8631211651714629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KINTO-Klasychnyi</c:v>
                </c:pt>
                <c:pt idx="1">
                  <c:v>ОТP Klasychnyi</c:v>
                </c:pt>
                <c:pt idx="2">
                  <c:v>ОТP Fond Aktsii</c:v>
                </c:pt>
                <c:pt idx="3">
                  <c:v>KINTO-Ekviti</c:v>
                </c:pt>
                <c:pt idx="4">
                  <c:v>Аrgentum</c:v>
                </c:pt>
                <c:pt idx="5">
                  <c:v>Bonum Optimum</c:v>
                </c:pt>
                <c:pt idx="6">
                  <c:v>KINTO-Kaznacheyskyi</c:v>
                </c:pt>
                <c:pt idx="7">
                  <c:v>UNIVER.UA/Volodymyr Velykyi: Fond Zbalansovanyi</c:v>
                </c:pt>
                <c:pt idx="8">
                  <c:v>Altus-Zbalansovanyi</c:v>
                </c:pt>
                <c:pt idx="9">
                  <c:v>VSI</c:v>
                </c:pt>
                <c:pt idx="10">
                  <c:v>Altus-Stratehichnyi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6.1187332140404962</c:v>
                </c:pt>
                <c:pt idx="1">
                  <c:v>5.3131133708857092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-4.218260418874304</c:v>
                </c:pt>
                <c:pt idx="7">
                  <c:v>-5.7698047208121999</c:v>
                </c:pt>
                <c:pt idx="8">
                  <c:v>-78.132312105333995</c:v>
                </c:pt>
                <c:pt idx="9">
                  <c:v>-82.133430695712178</c:v>
                </c:pt>
                <c:pt idx="10">
                  <c:v>-137.0507423214286</c:v>
                </c:pt>
              </c:numCache>
            </c:numRef>
          </c:val>
        </c:ser>
        <c:dLbls>
          <c:showVal val="1"/>
        </c:dLbls>
        <c:overlap val="-30"/>
        <c:axId val="73486720"/>
        <c:axId val="73488256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958990992759145E-2"/>
                  <c:y val="-8.081487398593822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703629368180074E-2"/>
                  <c:y val="-5.00829975902992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483799862622155E-2"/>
                  <c:y val="4.459576723390390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285184177167811E-2"/>
                  <c:y val="4.08440885699836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540541309455195E-2"/>
                  <c:y val="3.782439135328969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540576345580977E-2"/>
                  <c:y val="9.9747681212047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40536817163618E-2"/>
                  <c:y val="8.554258730105296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03690455847883E-2"/>
                  <c:y val="9.3031356519752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249752674232016E-2"/>
                  <c:y val="8.931405484431985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668228409078473E-2"/>
                  <c:y val="4.778713607873218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69539747852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59578387895050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418444854308549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8652536744055268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3120624945025023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KINTO-Klasychnyi</c:v>
                </c:pt>
                <c:pt idx="1">
                  <c:v>ОТP Klasychnyi</c:v>
                </c:pt>
                <c:pt idx="2">
                  <c:v>ОТP Fond Aktsii</c:v>
                </c:pt>
                <c:pt idx="3">
                  <c:v>KINTO-Ekviti</c:v>
                </c:pt>
                <c:pt idx="4">
                  <c:v>Аrgentum</c:v>
                </c:pt>
                <c:pt idx="5">
                  <c:v>Bonum Optimum</c:v>
                </c:pt>
                <c:pt idx="6">
                  <c:v>KINTO-Kaznacheyskyi</c:v>
                </c:pt>
                <c:pt idx="7">
                  <c:v>UNIVER.UA/Volodymyr Velykyi: Fond Zbalansovanyi</c:v>
                </c:pt>
                <c:pt idx="8">
                  <c:v>Altus-Zbalansovanyi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1.6455130190963421E-2</c:v>
                </c:pt>
                <c:pt idx="1">
                  <c:v>1.6179081844370946E-2</c:v>
                </c:pt>
                <c:pt idx="2">
                  <c:v>6.6385840536141022E-2</c:v>
                </c:pt>
                <c:pt idx="3">
                  <c:v>3.4930494985476832E-2</c:v>
                </c:pt>
                <c:pt idx="4">
                  <c:v>8.8597252207696126E-2</c:v>
                </c:pt>
                <c:pt idx="5">
                  <c:v>-5.2702327425917575E-4</c:v>
                </c:pt>
                <c:pt idx="6">
                  <c:v>4.1243672572207069E-2</c:v>
                </c:pt>
                <c:pt idx="7">
                  <c:v>3.0123450088036567E-2</c:v>
                </c:pt>
                <c:pt idx="8">
                  <c:v>-1.763254250151311E-2</c:v>
                </c:pt>
                <c:pt idx="9">
                  <c:v>-3.5908193473293382E-2</c:v>
                </c:pt>
              </c:numCache>
            </c:numRef>
          </c:val>
        </c:ser>
        <c:dLbls>
          <c:showVal val="1"/>
        </c:dLbls>
        <c:marker val="1"/>
        <c:axId val="73489792"/>
        <c:axId val="73532544"/>
      </c:lineChart>
      <c:catAx>
        <c:axId val="7348672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488256"/>
        <c:crosses val="autoZero"/>
        <c:lblAlgn val="ctr"/>
        <c:lblOffset val="40"/>
        <c:tickLblSkip val="2"/>
        <c:tickMarkSkip val="1"/>
      </c:catAx>
      <c:valAx>
        <c:axId val="73488256"/>
        <c:scaling>
          <c:orientation val="minMax"/>
          <c:max val="400"/>
          <c:min val="-14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486720"/>
        <c:crosses val="autoZero"/>
        <c:crossBetween val="between"/>
      </c:valAx>
      <c:catAx>
        <c:axId val="73489792"/>
        <c:scaling>
          <c:orientation val="minMax"/>
        </c:scaling>
        <c:delete val="1"/>
        <c:axPos val="b"/>
        <c:tickLblPos val="none"/>
        <c:crossAx val="73532544"/>
        <c:crosses val="autoZero"/>
        <c:lblAlgn val="ctr"/>
        <c:lblOffset val="100"/>
      </c:catAx>
      <c:valAx>
        <c:axId val="7353254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48979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5531932576970159E-2"/>
          <c:y val="0.84394335129715503"/>
          <c:w val="0.4531918032412201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ь</a:t>
            </a:r>
          </a:p>
        </c:rich>
      </c:tx>
      <c:layout>
        <c:manualLayout>
          <c:xMode val="edge"/>
          <c:yMode val="edge"/>
          <c:x val="0.31845841784989876"/>
          <c:y val="4.686035613870666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572008113590267"/>
          <c:y val="9.0909090909090939E-2"/>
          <c:w val="0.71501014198782942"/>
          <c:h val="0.8762886597938145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Bonum Optimum</c:v>
                </c:pt>
                <c:pt idx="1">
                  <c:v>Altus-Stratehichnyi</c:v>
                </c:pt>
                <c:pt idx="2">
                  <c:v>Altus – Zbalansovanyi</c:v>
                </c:pt>
                <c:pt idx="3">
                  <c:v>Altus – Depozyt</c:v>
                </c:pt>
                <c:pt idx="4">
                  <c:v>UNIVER.UA/Myhailo Hrushevskyi: Fond Derzhavnykh Paperiv   </c:v>
                </c:pt>
                <c:pt idx="5">
                  <c:v>ОТP Кlasychnyi</c:v>
                </c:pt>
                <c:pt idx="6">
                  <c:v>UNIVER.UA/Taras Shevchenko: Fond Zaoshchadzhen</c:v>
                </c:pt>
                <c:pt idx="7">
                  <c:v>KINTO- Кlasychnyi</c:v>
                </c:pt>
                <c:pt idx="8">
                  <c:v>VSI</c:v>
                </c:pt>
                <c:pt idx="9">
                  <c:v>ТАSК Resurs</c:v>
                </c:pt>
                <c:pt idx="10">
                  <c:v>KINTO-Ekviti</c:v>
                </c:pt>
                <c:pt idx="11">
                  <c:v>UNIVER.UA/Volodymyr Velykyi: Fond Zbalansovanyi</c:v>
                </c:pt>
                <c:pt idx="12">
                  <c:v>КІNTO-Каznacheiskyi</c:v>
                </c:pt>
                <c:pt idx="13">
                  <c:v>Nadbannia</c:v>
                </c:pt>
                <c:pt idx="14">
                  <c:v>UNIVER.UA/Iaroslav Mudryi: Fond Aktsii</c:v>
                </c:pt>
                <c:pt idx="15">
                  <c:v>ОТP Fond Aktsii</c:v>
                </c:pt>
                <c:pt idx="16">
                  <c:v>Аrgentum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-5.2702327428233442E-4</c:v>
                </c:pt>
                <c:pt idx="1">
                  <c:v>7.5989820741868552E-3</c:v>
                </c:pt>
                <c:pt idx="2">
                  <c:v>1.0196563943207559E-2</c:v>
                </c:pt>
                <c:pt idx="3">
                  <c:v>1.087891440673916E-2</c:v>
                </c:pt>
                <c:pt idx="4">
                  <c:v>1.2475380963517857E-2</c:v>
                </c:pt>
                <c:pt idx="5">
                  <c:v>1.4239808787460673E-2</c:v>
                </c:pt>
                <c:pt idx="6">
                  <c:v>1.5305705358378274E-2</c:v>
                </c:pt>
                <c:pt idx="7">
                  <c:v>1.617116451680034E-2</c:v>
                </c:pt>
                <c:pt idx="8">
                  <c:v>1.7513343858056807E-2</c:v>
                </c:pt>
                <c:pt idx="9">
                  <c:v>2.6027618032402389E-2</c:v>
                </c:pt>
                <c:pt idx="10">
                  <c:v>3.4930494985298655E-2</c:v>
                </c:pt>
                <c:pt idx="11">
                  <c:v>3.537918197624168E-2</c:v>
                </c:pt>
                <c:pt idx="12">
                  <c:v>4.427115066572207E-2</c:v>
                </c:pt>
                <c:pt idx="13">
                  <c:v>5.1612617715585785E-2</c:v>
                </c:pt>
                <c:pt idx="14">
                  <c:v>5.7378130353330947E-2</c:v>
                </c:pt>
                <c:pt idx="15">
                  <c:v>6.6385840536145935E-2</c:v>
                </c:pt>
                <c:pt idx="16">
                  <c:v>8.8597252207662569E-2</c:v>
                </c:pt>
                <c:pt idx="17">
                  <c:v>2.9907948653320894E-2</c:v>
                </c:pt>
                <c:pt idx="18">
                  <c:v>9.2066244471250558E-2</c:v>
                </c:pt>
                <c:pt idx="19">
                  <c:v>1.9460682632472359E-2</c:v>
                </c:pt>
                <c:pt idx="20">
                  <c:v>3.5725872255903512E-2</c:v>
                </c:pt>
                <c:pt idx="21">
                  <c:v>1.4325159328832937E-2</c:v>
                </c:pt>
                <c:pt idx="22">
                  <c:v>1.7178082191780821E-2</c:v>
                </c:pt>
                <c:pt idx="23">
                  <c:v>6.2341993906687598E-2</c:v>
                </c:pt>
              </c:numCache>
            </c:numRef>
          </c:val>
        </c:ser>
        <c:gapWidth val="60"/>
        <c:axId val="73580928"/>
        <c:axId val="73582464"/>
      </c:barChart>
      <c:catAx>
        <c:axId val="735809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82464"/>
        <c:crosses val="autoZero"/>
        <c:lblAlgn val="ctr"/>
        <c:lblOffset val="0"/>
        <c:tickLblSkip val="1"/>
        <c:tickMarkSkip val="1"/>
      </c:catAx>
      <c:valAx>
        <c:axId val="73582464"/>
        <c:scaling>
          <c:orientation val="minMax"/>
          <c:max val="9.5000000000000015E-2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80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7600097916921676"/>
          <c:w val="0.93566433566433571"/>
          <c:h val="0.37066763194695823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3.3505913447866536E-4"/>
                  <c:y val="3.725550902933248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7663523874551052E-4"/>
                  <c:y val="9.3981013926877752E-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1118881118881141"/>
                  <c:y val="0.41866775694728375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ВЧА'!$B$37:$B$41</c:f>
              <c:strCache>
                <c:ptCount val="5"/>
                <c:pt idx="0">
                  <c:v>Аurum</c:v>
                </c:pt>
                <c:pt idx="1">
                  <c:v>ТАSК Ukrainckyi Kapital</c:v>
                </c:pt>
                <c:pt idx="2">
                  <c:v>Zbalansovanyi Fond "Parytet"</c:v>
                </c:pt>
                <c:pt idx="3">
                  <c:v>Оptimum</c:v>
                </c:pt>
                <c:pt idx="4">
                  <c:v>Platynum</c:v>
                </c:pt>
              </c:strCache>
            </c:strRef>
          </c:cat>
          <c:val>
            <c:numRef>
              <c:f>'І_динаміка ВЧА'!$C$37:$C$41</c:f>
              <c:numCache>
                <c:formatCode>#,##0.00</c:formatCode>
                <c:ptCount val="5"/>
                <c:pt idx="0">
                  <c:v>105.25421999999996</c:v>
                </c:pt>
                <c:pt idx="1">
                  <c:v>46.122150000000147</c:v>
                </c:pt>
                <c:pt idx="2">
                  <c:v>25.904189999999947</c:v>
                </c:pt>
                <c:pt idx="3">
                  <c:v>-3.1487600000000091</c:v>
                </c:pt>
                <c:pt idx="4">
                  <c:v>255.99150999999978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ВЧА'!$E$36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63556910243258E-2"/>
                  <c:y val="-6.945577117136985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6416813456259501E-3"/>
                  <c:y val="-4.27890350600805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0072183684212526E-3"/>
                  <c:y val="-1.227892433939551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9741539926149593E-3"/>
                  <c:y val="-6.945577117136985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56223776223776212"/>
                  <c:y val="0.42400110416954218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4685314685314699"/>
                  <c:y val="0.4266677777806714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391608391608393"/>
                  <c:y val="0.4266677777806714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377622377622377"/>
                  <c:y val="0.45866786111422175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ВЧА'!$B$37:$B$41</c:f>
              <c:strCache>
                <c:ptCount val="5"/>
                <c:pt idx="0">
                  <c:v>Аurum</c:v>
                </c:pt>
                <c:pt idx="1">
                  <c:v>ТАSК Ukrainckyi Kapital</c:v>
                </c:pt>
                <c:pt idx="2">
                  <c:v>Zbalansovanyi Fond "Parytet"</c:v>
                </c:pt>
                <c:pt idx="3">
                  <c:v>Оptimum</c:v>
                </c:pt>
                <c:pt idx="4">
                  <c:v>Platynum</c:v>
                </c:pt>
              </c:strCache>
            </c:strRef>
          </c:cat>
          <c:val>
            <c:numRef>
              <c:f>'І_динаміка ВЧА'!$E$37:$E$41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-131.47202171628129</c:v>
                </c:pt>
              </c:numCache>
            </c:numRef>
          </c:val>
        </c:ser>
        <c:dLbls>
          <c:showVal val="1"/>
        </c:dLbls>
        <c:overlap val="-20"/>
        <c:axId val="73839744"/>
        <c:axId val="73841280"/>
      </c:barChart>
      <c:lineChart>
        <c:grouping val="standard"/>
        <c:ser>
          <c:idx val="2"/>
          <c:order val="2"/>
          <c:tx>
            <c:strRef>
              <c:f>'І_динаміка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274191943452213E-3"/>
                  <c:y val="-4.655162206803022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59084968752555E-3"/>
                  <c:y val="-4.85683571840250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0365485124538316E-4"/>
                  <c:y val="-2.012454986021410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231158182670883E-3"/>
                  <c:y val="-6.412126188255577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5.3962400173106955E-4"/>
                  <c:y val="5.043907562809201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5398601398601397"/>
                  <c:y val="0.448001166669704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3496503496503509"/>
                  <c:y val="0.4453344930585757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3146853146853152"/>
                  <c:y val="0.4320011250029297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2237762237762249"/>
                  <c:y val="0.5226680277813223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ВЧА'!$D$37:$D$41</c:f>
              <c:numCache>
                <c:formatCode>0.00%</c:formatCode>
                <c:ptCount val="5"/>
                <c:pt idx="0">
                  <c:v>5.5062787344621049E-2</c:v>
                </c:pt>
                <c:pt idx="1">
                  <c:v>4.1588428618392716E-2</c:v>
                </c:pt>
                <c:pt idx="2">
                  <c:v>2.0269373490811649E-2</c:v>
                </c:pt>
                <c:pt idx="3">
                  <c:v>-6.6724658749087668E-3</c:v>
                </c:pt>
                <c:pt idx="4">
                  <c:v>3.1077202142271124E-2</c:v>
                </c:pt>
              </c:numCache>
            </c:numRef>
          </c:val>
        </c:ser>
        <c:dLbls>
          <c:showVal val="1"/>
        </c:dLbls>
        <c:marker val="1"/>
        <c:axId val="73867648"/>
        <c:axId val="73869184"/>
      </c:lineChart>
      <c:catAx>
        <c:axId val="738397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41280"/>
        <c:crosses val="autoZero"/>
        <c:lblAlgn val="ctr"/>
        <c:lblOffset val="100"/>
        <c:tickLblSkip val="1"/>
        <c:tickMarkSkip val="1"/>
      </c:catAx>
      <c:valAx>
        <c:axId val="73841280"/>
        <c:scaling>
          <c:orientation val="minMax"/>
          <c:max val="260"/>
          <c:min val="-14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39744"/>
        <c:crosses val="autoZero"/>
        <c:crossBetween val="between"/>
        <c:majorUnit val="200"/>
        <c:minorUnit val="200"/>
      </c:valAx>
      <c:catAx>
        <c:axId val="73867648"/>
        <c:scaling>
          <c:orientation val="minMax"/>
        </c:scaling>
        <c:delete val="1"/>
        <c:axPos val="b"/>
        <c:tickLblPos val="none"/>
        <c:crossAx val="73869184"/>
        <c:crosses val="autoZero"/>
        <c:lblAlgn val="ctr"/>
        <c:lblOffset val="100"/>
      </c:catAx>
      <c:valAx>
        <c:axId val="73869184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676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363636363636363E-2"/>
          <c:y val="0.75466863194956246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168831168831169"/>
          <c:y val="7.235895127571518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29870129870131"/>
          <c:y val="0.1374820074238588"/>
          <c:w val="0.78181818181818186"/>
          <c:h val="0.811867433313524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'І_діаграма(дох)'!$A$2:$A$13</c:f>
              <c:strCache>
                <c:ptCount val="12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Platynum</c:v>
                </c:pt>
                <c:pt idx="4">
                  <c:v>Аurum</c:v>
                </c:pt>
                <c:pt idx="5">
                  <c:v>Funds' average rate of return</c:v>
                </c:pt>
                <c:pt idx="6">
                  <c:v>UX Index</c:v>
                </c:pt>
                <c:pt idx="7">
                  <c:v>PFTS Index</c:v>
                </c:pt>
                <c:pt idx="8">
                  <c:v>EURO deposits</c:v>
                </c:pt>
                <c:pt idx="9">
                  <c:v>USD deposits</c:v>
                </c:pt>
                <c:pt idx="10">
                  <c:v>UAH deposits</c:v>
                </c:pt>
                <c:pt idx="11">
                  <c:v>Gold deposit (at official rate of gold)</c:v>
                </c:pt>
              </c:strCache>
            </c:strRef>
          </c:cat>
          <c:val>
            <c:numRef>
              <c:f>'І_діаграма(дох)'!$B$2:$B$13</c:f>
              <c:numCache>
                <c:formatCode>0.00%</c:formatCode>
                <c:ptCount val="12"/>
                <c:pt idx="0">
                  <c:v>-6.6724658749078847E-3</c:v>
                </c:pt>
                <c:pt idx="1">
                  <c:v>2.0269373490719556E-2</c:v>
                </c:pt>
                <c:pt idx="2">
                  <c:v>4.1588428618381412E-2</c:v>
                </c:pt>
                <c:pt idx="3">
                  <c:v>4.783656753238219E-2</c:v>
                </c:pt>
                <c:pt idx="4">
                  <c:v>5.5062787344613007E-2</c:v>
                </c:pt>
                <c:pt idx="5">
                  <c:v>3.1616938222237656E-2</c:v>
                </c:pt>
                <c:pt idx="6">
                  <c:v>9.2066244471250558E-2</c:v>
                </c:pt>
                <c:pt idx="7">
                  <c:v>1.9460682632472359E-2</c:v>
                </c:pt>
                <c:pt idx="8">
                  <c:v>3.5725872255903512E-2</c:v>
                </c:pt>
                <c:pt idx="9">
                  <c:v>1.4325159328832937E-2</c:v>
                </c:pt>
                <c:pt idx="10">
                  <c:v>1.7178082191780821E-2</c:v>
                </c:pt>
                <c:pt idx="11">
                  <c:v>6.2341993906687598E-2</c:v>
                </c:pt>
              </c:numCache>
            </c:numRef>
          </c:val>
        </c:ser>
        <c:gapWidth val="60"/>
        <c:axId val="73941760"/>
        <c:axId val="73943296"/>
      </c:barChart>
      <c:catAx>
        <c:axId val="7394176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43296"/>
        <c:crosses val="autoZero"/>
        <c:lblAlgn val="ctr"/>
        <c:lblOffset val="100"/>
        <c:tickLblSkip val="1"/>
        <c:tickMarkSkip val="1"/>
      </c:catAx>
      <c:valAx>
        <c:axId val="73943296"/>
        <c:scaling>
          <c:orientation val="minMax"/>
          <c:max val="0.1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4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12E-2"/>
          <c:y val="0.36094674556213024"/>
          <c:w val="0.93243243243243257"/>
          <c:h val="0.399408284023668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ВЧА'!$C$33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288973318262762E-3"/>
                  <c:y val="-1.215227501313715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8583251586477088E-3"/>
                  <c:y val="-3.3849603030831131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6088193456614507"/>
                  <c:y val="0.4319526627218935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42899408284023677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4153627311522043"/>
                  <c:y val="0.4437869822485207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4110953058321494"/>
                  <c:y val="0.44674556213017746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136557610241821"/>
                  <c:y val="0.565088757396449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604551920341412"/>
                  <c:y val="0.5739644970414202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ВЧА'!$B$34:$B$36</c:f>
              <c:strCache>
                <c:ptCount val="3"/>
                <c:pt idx="0">
                  <c:v>Indeks Ukrainskoi Birzhi</c:v>
                </c:pt>
                <c:pt idx="1">
                  <c:v>Fund</c:v>
                </c:pt>
                <c:pt idx="2">
                  <c:v>Indeks Ukrainskoi Birzhi</c:v>
                </c:pt>
              </c:strCache>
            </c:strRef>
          </c:cat>
          <c:val>
            <c:numRef>
              <c:f>'3_динаміка ВЧА'!$C$34:$C$36</c:f>
              <c:numCache>
                <c:formatCode>#,##0.00</c:formatCode>
                <c:ptCount val="3"/>
                <c:pt idx="0">
                  <c:v>534.44131999999934</c:v>
                </c:pt>
                <c:pt idx="1">
                  <c:v>81.204800000000745</c:v>
                </c:pt>
                <c:pt idx="2">
                  <c:v>0.94554999999993017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ВЧА'!$E$33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621621621621623"/>
                  <c:y val="0.5739644970414202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55621301775147924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ВЧА'!$B$34:$B$36</c:f>
              <c:strCache>
                <c:ptCount val="3"/>
                <c:pt idx="0">
                  <c:v>Indeks Ukrainskoi Birzhi</c:v>
                </c:pt>
                <c:pt idx="1">
                  <c:v>Fund</c:v>
                </c:pt>
                <c:pt idx="2">
                  <c:v>Indeks Ukrainskoi Birzhi</c:v>
                </c:pt>
              </c:strCache>
            </c:strRef>
          </c:cat>
          <c:val>
            <c:numRef>
              <c:f>'3_динаміка ВЧА'!$E$34:$E$36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4222592"/>
        <c:axId val="73663232"/>
      </c:barChart>
      <c:lineChart>
        <c:grouping val="standard"/>
        <c:ser>
          <c:idx val="2"/>
          <c:order val="2"/>
          <c:tx>
            <c:strRef>
              <c:f>'3_динаміка ВЧА'!$D$33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820000323105455E-3"/>
                  <c:y val="-4.841673846673080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0111432765821825E-3"/>
                  <c:y val="2.4418107941400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5.5038609411112659E-4"/>
                  <c:y val="0.102950958296158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169274537695587"/>
                  <c:y val="0.52662721893491138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90042674253205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ВЧА'!$D$34:$D$36</c:f>
              <c:numCache>
                <c:formatCode>0.00%</c:formatCode>
                <c:ptCount val="3"/>
                <c:pt idx="0">
                  <c:v>8.9502701632978882E-2</c:v>
                </c:pt>
                <c:pt idx="1">
                  <c:v>1.8425281340762219E-2</c:v>
                </c:pt>
                <c:pt idx="2">
                  <c:v>9.1444457344521833E-4</c:v>
                </c:pt>
              </c:numCache>
            </c:numRef>
          </c:val>
        </c:ser>
        <c:dLbls>
          <c:showVal val="1"/>
        </c:dLbls>
        <c:marker val="1"/>
        <c:axId val="73664384"/>
        <c:axId val="73665920"/>
      </c:lineChart>
      <c:catAx>
        <c:axId val="7422259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63232"/>
        <c:crosses val="autoZero"/>
        <c:lblAlgn val="ctr"/>
        <c:lblOffset val="100"/>
        <c:tickLblSkip val="1"/>
        <c:tickMarkSkip val="1"/>
      </c:catAx>
      <c:valAx>
        <c:axId val="7366323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222592"/>
        <c:crosses val="autoZero"/>
        <c:crossBetween val="between"/>
      </c:valAx>
      <c:catAx>
        <c:axId val="73664384"/>
        <c:scaling>
          <c:orientation val="minMax"/>
        </c:scaling>
        <c:delete val="1"/>
        <c:axPos val="b"/>
        <c:tickLblPos val="none"/>
        <c:crossAx val="73665920"/>
        <c:crosses val="autoZero"/>
        <c:lblAlgn val="ctr"/>
        <c:lblOffset val="100"/>
      </c:catAx>
      <c:valAx>
        <c:axId val="73665920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6438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1664295874822193"/>
          <c:y val="0.82544378698224841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3728827586369972"/>
          <c:y val="7.092208405652160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64900774215896"/>
          <c:y val="0.12198598457721713"/>
          <c:w val="0.81234914849256379"/>
          <c:h val="0.8283699417801719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ТАSК Universal</c:v>
                </c:pt>
                <c:pt idx="1">
                  <c:v>AntyBank</c:v>
                </c:pt>
                <c:pt idx="2">
                  <c:v>Indeks Ukrainskoi Birzhi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9.1444457343792251E-4</c:v>
                </c:pt>
                <c:pt idx="1">
                  <c:v>1.8425281340760158E-2</c:v>
                </c:pt>
                <c:pt idx="2">
                  <c:v>8.9502701632900639E-2</c:v>
                </c:pt>
                <c:pt idx="3">
                  <c:v>3.6280809182366237E-2</c:v>
                </c:pt>
                <c:pt idx="4">
                  <c:v>9.2066244471250558E-2</c:v>
                </c:pt>
                <c:pt idx="5">
                  <c:v>1.9460682632472359E-2</c:v>
                </c:pt>
                <c:pt idx="6">
                  <c:v>3.5725872255903512E-2</c:v>
                </c:pt>
                <c:pt idx="7">
                  <c:v>1.4325159328832937E-2</c:v>
                </c:pt>
                <c:pt idx="8">
                  <c:v>1.7178082191780821E-2</c:v>
                </c:pt>
                <c:pt idx="9">
                  <c:v>6.2341993906687598E-2</c:v>
                </c:pt>
              </c:numCache>
            </c:numRef>
          </c:val>
        </c:ser>
        <c:gapWidth val="60"/>
        <c:axId val="74017408"/>
        <c:axId val="74260864"/>
      </c:barChart>
      <c:catAx>
        <c:axId val="7401740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260864"/>
        <c:crosses val="autoZero"/>
        <c:lblAlgn val="ctr"/>
        <c:lblOffset val="100"/>
        <c:tickLblSkip val="1"/>
        <c:tickMarkSkip val="1"/>
      </c:catAx>
      <c:valAx>
        <c:axId val="74260864"/>
        <c:scaling>
          <c:orientation val="minMax"/>
          <c:max val="0.1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17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37</xdr:row>
      <xdr:rowOff>152400</xdr:rowOff>
    </xdr:from>
    <xdr:to>
      <xdr:col>4</xdr:col>
      <xdr:colOff>552450</xdr:colOff>
      <xdr:row>61</xdr:row>
      <xdr:rowOff>152400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28575</xdr:rowOff>
    </xdr:from>
    <xdr:to>
      <xdr:col>8</xdr:col>
      <xdr:colOff>28575</xdr:colOff>
      <xdr:row>52</xdr:row>
      <xdr:rowOff>76200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266700</xdr:colOff>
      <xdr:row>60</xdr:row>
      <xdr:rowOff>133350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19050</xdr:rowOff>
    </xdr:from>
    <xdr:to>
      <xdr:col>9</xdr:col>
      <xdr:colOff>581025</xdr:colOff>
      <xdr:row>29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19050</xdr:rowOff>
    </xdr:from>
    <xdr:to>
      <xdr:col>14</xdr:col>
      <xdr:colOff>600075</xdr:colOff>
      <xdr:row>38</xdr:row>
      <xdr:rowOff>76200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9</xdr:col>
      <xdr:colOff>571500</xdr:colOff>
      <xdr:row>25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190500</xdr:rowOff>
    </xdr:from>
    <xdr:to>
      <xdr:col>16</xdr:col>
      <xdr:colOff>266700</xdr:colOff>
      <xdr:row>41</xdr:row>
      <xdr:rowOff>28575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1" t="s">
        <v>12</v>
      </c>
      <c r="B1" s="71"/>
      <c r="C1" s="71"/>
      <c r="D1" s="72"/>
      <c r="E1" s="72"/>
      <c r="F1" s="72"/>
    </row>
    <row r="2" spans="1:14" ht="30.75" thickBot="1">
      <c r="A2" s="150" t="s">
        <v>13</v>
      </c>
      <c r="B2" s="150" t="s">
        <v>14</v>
      </c>
      <c r="C2" s="150" t="s">
        <v>15</v>
      </c>
      <c r="D2" s="150" t="s">
        <v>16</v>
      </c>
      <c r="E2" s="150" t="s">
        <v>17</v>
      </c>
      <c r="F2" s="150" t="s">
        <v>18</v>
      </c>
      <c r="G2" s="2"/>
      <c r="I2" s="1"/>
    </row>
    <row r="3" spans="1:14" ht="14.25">
      <c r="A3" s="82" t="s">
        <v>19</v>
      </c>
      <c r="B3" s="83">
        <v>-3.1580134591526754E-3</v>
      </c>
      <c r="C3" s="83">
        <v>-1.5281060146747683E-2</v>
      </c>
      <c r="D3" s="83">
        <v>6.431792385883147E-3</v>
      </c>
      <c r="E3" s="83">
        <v>-5.2833676592530798E-3</v>
      </c>
      <c r="F3" s="83">
        <v>3.7577272366066489E-4</v>
      </c>
      <c r="G3" s="55"/>
      <c r="H3" s="55"/>
      <c r="I3" s="2"/>
      <c r="J3" s="2"/>
      <c r="K3" s="2"/>
      <c r="L3" s="2"/>
    </row>
    <row r="4" spans="1:14" ht="14.25">
      <c r="A4" s="82" t="s">
        <v>20</v>
      </c>
      <c r="B4" s="83">
        <v>1.9460682632472359E-2</v>
      </c>
      <c r="C4" s="83">
        <v>9.2066244471250558E-2</v>
      </c>
      <c r="D4" s="83">
        <v>2.9907948653320894E-2</v>
      </c>
      <c r="E4" s="83">
        <v>3.1616938222237656E-2</v>
      </c>
      <c r="F4" s="83">
        <v>3.6280809182366237E-2</v>
      </c>
      <c r="G4" s="55"/>
      <c r="H4" s="55"/>
      <c r="I4" s="2"/>
      <c r="J4" s="2"/>
      <c r="K4" s="2"/>
      <c r="L4" s="2"/>
    </row>
    <row r="5" spans="1:14" ht="15" thickBot="1">
      <c r="A5" s="75" t="s">
        <v>21</v>
      </c>
      <c r="B5" s="77">
        <v>1.9460682632472359E-2</v>
      </c>
      <c r="C5" s="77">
        <v>9.2066244471250558E-2</v>
      </c>
      <c r="D5" s="77">
        <v>2.9907948653320894E-2</v>
      </c>
      <c r="E5" s="77">
        <v>3.1616938222237656E-2</v>
      </c>
      <c r="F5" s="77">
        <v>3.6280809182366237E-2</v>
      </c>
      <c r="G5" s="55"/>
      <c r="H5" s="55"/>
      <c r="I5" s="2"/>
      <c r="J5" s="2"/>
      <c r="K5" s="2"/>
      <c r="L5" s="2"/>
    </row>
    <row r="6" spans="1:14" ht="14.25">
      <c r="A6" s="69"/>
      <c r="B6" s="68"/>
      <c r="C6" s="68"/>
      <c r="D6" s="70"/>
      <c r="E6" s="70"/>
      <c r="F6" s="70"/>
      <c r="G6" s="10"/>
      <c r="J6" s="2"/>
      <c r="K6" s="2"/>
      <c r="L6" s="2"/>
      <c r="M6" s="2"/>
      <c r="N6" s="2"/>
    </row>
    <row r="7" spans="1:14" ht="14.25">
      <c r="A7" s="69"/>
      <c r="B7" s="70"/>
      <c r="C7" s="70"/>
      <c r="D7" s="70"/>
      <c r="E7" s="70"/>
      <c r="F7" s="70"/>
      <c r="J7" s="4"/>
      <c r="K7" s="4"/>
      <c r="L7" s="4"/>
      <c r="M7" s="4"/>
      <c r="N7" s="4"/>
    </row>
    <row r="8" spans="1:14" ht="14.25">
      <c r="A8" s="69"/>
      <c r="B8" s="70"/>
      <c r="C8" s="70"/>
      <c r="D8" s="70"/>
      <c r="E8" s="70"/>
      <c r="F8" s="70"/>
    </row>
    <row r="9" spans="1:14" ht="14.25">
      <c r="A9" s="69"/>
      <c r="B9" s="70"/>
      <c r="C9" s="70"/>
      <c r="D9" s="70"/>
      <c r="E9" s="70"/>
      <c r="F9" s="70"/>
    </row>
    <row r="10" spans="1:14" ht="14.25">
      <c r="A10" s="69"/>
      <c r="B10" s="70"/>
      <c r="C10" s="70"/>
      <c r="D10" s="70"/>
      <c r="E10" s="70"/>
      <c r="F10" s="70"/>
      <c r="N10" s="10"/>
    </row>
    <row r="11" spans="1:14" ht="14.25">
      <c r="A11" s="69"/>
      <c r="B11" s="70"/>
      <c r="C11" s="70"/>
      <c r="D11" s="70"/>
      <c r="E11" s="70"/>
      <c r="F11" s="70"/>
    </row>
    <row r="12" spans="1:14" ht="14.25">
      <c r="A12" s="69"/>
      <c r="B12" s="70"/>
      <c r="C12" s="70"/>
      <c r="D12" s="70"/>
      <c r="E12" s="70"/>
      <c r="F12" s="70"/>
    </row>
    <row r="13" spans="1:14" ht="14.25">
      <c r="A13" s="69"/>
      <c r="B13" s="70"/>
      <c r="C13" s="70"/>
      <c r="D13" s="70"/>
      <c r="E13" s="70"/>
      <c r="F13" s="70"/>
    </row>
    <row r="14" spans="1:14" ht="14.25">
      <c r="A14" s="69"/>
      <c r="B14" s="70"/>
      <c r="C14" s="70"/>
      <c r="D14" s="70"/>
      <c r="E14" s="70"/>
      <c r="F14" s="70"/>
    </row>
    <row r="15" spans="1:14" ht="14.25">
      <c r="A15" s="69"/>
      <c r="B15" s="70"/>
      <c r="C15" s="70"/>
      <c r="D15" s="70"/>
      <c r="E15" s="70"/>
      <c r="F15" s="70"/>
    </row>
    <row r="16" spans="1:14" ht="14.25">
      <c r="A16" s="69"/>
      <c r="B16" s="70"/>
      <c r="C16" s="70"/>
      <c r="D16" s="70"/>
      <c r="E16" s="70"/>
      <c r="F16" s="70"/>
    </row>
    <row r="17" spans="1:6" ht="14.25">
      <c r="A17" s="69"/>
      <c r="B17" s="70"/>
      <c r="C17" s="70"/>
      <c r="D17" s="70"/>
      <c r="E17" s="70"/>
      <c r="F17" s="70"/>
    </row>
    <row r="18" spans="1:6" ht="14.25">
      <c r="A18" s="69"/>
      <c r="B18" s="70"/>
      <c r="C18" s="70"/>
      <c r="D18" s="70"/>
      <c r="E18" s="70"/>
      <c r="F18" s="70"/>
    </row>
    <row r="19" spans="1:6" ht="14.25">
      <c r="A19" s="69"/>
      <c r="B19" s="70"/>
      <c r="C19" s="70"/>
      <c r="D19" s="70"/>
      <c r="E19" s="70"/>
      <c r="F19" s="70"/>
    </row>
    <row r="20" spans="1:6" ht="14.25">
      <c r="A20" s="69"/>
      <c r="B20" s="70"/>
      <c r="C20" s="70"/>
      <c r="D20" s="70"/>
      <c r="E20" s="70"/>
      <c r="F20" s="70"/>
    </row>
    <row r="21" spans="1:6" ht="15" thickBot="1">
      <c r="A21" s="69"/>
      <c r="B21" s="70"/>
      <c r="C21" s="70"/>
      <c r="D21" s="70"/>
      <c r="E21" s="70"/>
      <c r="F21" s="70"/>
    </row>
    <row r="22" spans="1:6" ht="15.75" thickBot="1">
      <c r="A22" s="167" t="s">
        <v>22</v>
      </c>
      <c r="B22" s="168" t="s">
        <v>23</v>
      </c>
      <c r="C22" s="169" t="s">
        <v>24</v>
      </c>
      <c r="D22" s="74"/>
      <c r="E22" s="70"/>
      <c r="F22" s="70"/>
    </row>
    <row r="23" spans="1:6" ht="14.25">
      <c r="A23" s="177" t="s">
        <v>83</v>
      </c>
      <c r="B23" s="26">
        <v>-1.8512050296891513E-2</v>
      </c>
      <c r="C23" s="61">
        <v>-1.8512050296891513E-2</v>
      </c>
      <c r="D23" s="74"/>
      <c r="E23" s="70"/>
      <c r="F23" s="70"/>
    </row>
    <row r="24" spans="1:6" ht="14.25">
      <c r="A24" s="180" t="s">
        <v>84</v>
      </c>
      <c r="B24" s="26">
        <v>-5.4217414967975275E-3</v>
      </c>
      <c r="C24" s="61">
        <v>-5.4217414967975275E-3</v>
      </c>
      <c r="D24" s="74"/>
      <c r="E24" s="70"/>
      <c r="F24" s="70"/>
    </row>
    <row r="25" spans="1:6" ht="14.25">
      <c r="A25" s="19" t="s">
        <v>85</v>
      </c>
      <c r="B25" s="26">
        <v>-2.9647793760341212E-3</v>
      </c>
      <c r="C25" s="61">
        <v>-2.9647793760341212E-3</v>
      </c>
      <c r="D25" s="74"/>
      <c r="E25" s="70"/>
      <c r="F25" s="70"/>
    </row>
    <row r="26" spans="1:6" ht="14.25">
      <c r="A26" s="25" t="s">
        <v>86</v>
      </c>
      <c r="B26" s="26">
        <v>2.2356454007057547E-3</v>
      </c>
      <c r="C26" s="61">
        <v>2.2356454007057547E-3</v>
      </c>
      <c r="D26" s="74"/>
      <c r="E26" s="70"/>
      <c r="F26" s="70"/>
    </row>
    <row r="27" spans="1:6" ht="14.25">
      <c r="A27" s="25" t="s">
        <v>87</v>
      </c>
      <c r="B27" s="26">
        <v>5.0128493924299633E-3</v>
      </c>
      <c r="C27" s="61">
        <v>5.0128493924299633E-3</v>
      </c>
      <c r="D27" s="74"/>
      <c r="E27" s="70"/>
      <c r="F27" s="70"/>
    </row>
    <row r="28" spans="1:6" ht="14.25">
      <c r="A28" s="19" t="s">
        <v>88</v>
      </c>
      <c r="B28" s="26">
        <v>7.3582771885547515E-3</v>
      </c>
      <c r="C28" s="61">
        <v>7.3582771885547515E-3</v>
      </c>
      <c r="D28" s="74"/>
      <c r="E28" s="70"/>
      <c r="F28" s="70"/>
    </row>
    <row r="29" spans="1:6" ht="14.25">
      <c r="A29" s="25" t="s">
        <v>89</v>
      </c>
      <c r="B29" s="26">
        <v>1.3164329601735636E-2</v>
      </c>
      <c r="C29" s="61">
        <v>1.3164329601735636E-2</v>
      </c>
      <c r="D29" s="74"/>
      <c r="E29" s="70"/>
      <c r="F29" s="70"/>
    </row>
    <row r="30" spans="1:6" ht="14.25">
      <c r="A30" s="180" t="s">
        <v>90</v>
      </c>
      <c r="B30" s="26">
        <v>1.7382413087934756E-2</v>
      </c>
      <c r="C30" s="61">
        <v>1.7382413087934756E-2</v>
      </c>
      <c r="D30" s="74"/>
      <c r="E30" s="70"/>
      <c r="F30" s="70"/>
    </row>
    <row r="31" spans="1:6" ht="14.25">
      <c r="A31" s="25" t="s">
        <v>14</v>
      </c>
      <c r="B31" s="26">
        <v>1.9460682632472359E-2</v>
      </c>
      <c r="C31" s="61">
        <v>1.9460682632472359E-2</v>
      </c>
      <c r="D31" s="74"/>
      <c r="E31" s="70"/>
      <c r="F31" s="70"/>
    </row>
    <row r="32" spans="1:6" ht="14.25">
      <c r="A32" s="19" t="s">
        <v>91</v>
      </c>
      <c r="B32" s="26">
        <v>2.6151730239810878E-2</v>
      </c>
      <c r="C32" s="61">
        <v>2.6151730239810878E-2</v>
      </c>
      <c r="D32" s="74"/>
      <c r="E32" s="70"/>
      <c r="F32" s="70"/>
    </row>
    <row r="33" spans="1:6" ht="14.25">
      <c r="A33" s="25" t="s">
        <v>92</v>
      </c>
      <c r="B33" s="26">
        <v>5.6778946935755581E-2</v>
      </c>
      <c r="C33" s="61">
        <v>5.6778946935755581E-2</v>
      </c>
      <c r="D33" s="74"/>
      <c r="E33" s="70"/>
      <c r="F33" s="70"/>
    </row>
    <row r="34" spans="1:6" ht="14.25">
      <c r="A34" s="25" t="s">
        <v>15</v>
      </c>
      <c r="B34" s="26">
        <v>9.2066244471250558E-2</v>
      </c>
      <c r="C34" s="61">
        <v>9.2066244471250558E-2</v>
      </c>
      <c r="D34" s="74"/>
      <c r="E34" s="70"/>
      <c r="F34" s="70"/>
    </row>
    <row r="35" spans="1:6" ht="29.25" thickBot="1">
      <c r="A35" s="181" t="s">
        <v>93</v>
      </c>
      <c r="B35" s="76" t="s">
        <v>78</v>
      </c>
      <c r="C35" s="76" t="s">
        <v>78</v>
      </c>
      <c r="D35" s="74"/>
      <c r="E35" s="70"/>
      <c r="F35" s="70"/>
    </row>
    <row r="36" spans="1:6" ht="14.25">
      <c r="A36" s="69"/>
      <c r="B36" s="70"/>
      <c r="C36" s="70"/>
      <c r="D36" s="74"/>
      <c r="E36" s="70"/>
      <c r="F36" s="70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0" workbookViewId="0">
      <selection activeCell="J41" sqref="J41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51" t="s">
        <v>150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ht="60.75" thickBot="1">
      <c r="A2" s="150" t="s">
        <v>26</v>
      </c>
      <c r="B2" s="199" t="s">
        <v>67</v>
      </c>
      <c r="C2" s="15" t="s">
        <v>119</v>
      </c>
      <c r="D2" s="42" t="s">
        <v>120</v>
      </c>
      <c r="E2" s="42" t="s">
        <v>28</v>
      </c>
      <c r="F2" s="42" t="s">
        <v>151</v>
      </c>
      <c r="G2" s="42" t="s">
        <v>152</v>
      </c>
      <c r="H2" s="42" t="s">
        <v>153</v>
      </c>
      <c r="I2" s="17" t="s">
        <v>32</v>
      </c>
      <c r="J2" s="18" t="s">
        <v>33</v>
      </c>
    </row>
    <row r="3" spans="1:11" ht="14.25" customHeight="1">
      <c r="A3" s="21">
        <v>1</v>
      </c>
      <c r="B3" s="170" t="s">
        <v>154</v>
      </c>
      <c r="C3" s="194" t="s">
        <v>130</v>
      </c>
      <c r="D3" s="195" t="s">
        <v>157</v>
      </c>
      <c r="E3" s="79">
        <v>6505672.4699999997</v>
      </c>
      <c r="F3" s="80">
        <v>219081</v>
      </c>
      <c r="G3" s="79">
        <v>29.695283799142782</v>
      </c>
      <c r="H3" s="49">
        <v>100</v>
      </c>
      <c r="I3" s="74" t="s">
        <v>158</v>
      </c>
      <c r="J3" s="81" t="s">
        <v>5</v>
      </c>
      <c r="K3" s="45"/>
    </row>
    <row r="4" spans="1:11" ht="28.5">
      <c r="A4" s="21">
        <v>2</v>
      </c>
      <c r="B4" s="170" t="s">
        <v>155</v>
      </c>
      <c r="C4" s="194" t="s">
        <v>130</v>
      </c>
      <c r="D4" s="195" t="s">
        <v>131</v>
      </c>
      <c r="E4" s="79">
        <v>4488453.6500000004</v>
      </c>
      <c r="F4" s="80">
        <v>4806</v>
      </c>
      <c r="G4" s="79">
        <v>933.92710153974201</v>
      </c>
      <c r="H4" s="49">
        <v>1000</v>
      </c>
      <c r="I4" s="170" t="s">
        <v>159</v>
      </c>
      <c r="J4" s="81" t="s">
        <v>7</v>
      </c>
      <c r="K4" s="46"/>
    </row>
    <row r="5" spans="1:11" ht="28.5">
      <c r="A5" s="21">
        <v>3</v>
      </c>
      <c r="B5" s="170" t="s">
        <v>156</v>
      </c>
      <c r="C5" s="194" t="s">
        <v>130</v>
      </c>
      <c r="D5" s="195" t="s">
        <v>157</v>
      </c>
      <c r="E5" s="79">
        <v>1034961.2</v>
      </c>
      <c r="F5" s="80">
        <v>648</v>
      </c>
      <c r="G5" s="79">
        <v>1597.1623456790123</v>
      </c>
      <c r="H5" s="49">
        <v>5000</v>
      </c>
      <c r="I5" s="170" t="s">
        <v>127</v>
      </c>
      <c r="J5" s="81" t="s">
        <v>0</v>
      </c>
      <c r="K5" s="46"/>
    </row>
    <row r="6" spans="1:11" ht="15.75" customHeight="1" thickBot="1">
      <c r="A6" s="152" t="s">
        <v>58</v>
      </c>
      <c r="B6" s="153"/>
      <c r="C6" s="103" t="s">
        <v>2</v>
      </c>
      <c r="D6" s="103" t="s">
        <v>2</v>
      </c>
      <c r="E6" s="93">
        <f>SUM(E3:E5)</f>
        <v>12029087.32</v>
      </c>
      <c r="F6" s="94">
        <f>SUM(F3:F5)</f>
        <v>224535</v>
      </c>
      <c r="G6" s="103" t="s">
        <v>2</v>
      </c>
      <c r="H6" s="103" t="s">
        <v>2</v>
      </c>
      <c r="I6" s="103" t="s">
        <v>2</v>
      </c>
      <c r="J6" s="104" t="s">
        <v>2</v>
      </c>
    </row>
  </sheetData>
  <mergeCells count="2">
    <mergeCell ref="A1:J1"/>
    <mergeCell ref="A6:B6"/>
  </mergeCells>
  <phoneticPr fontId="11" type="noConversion"/>
  <hyperlinks>
    <hyperlink ref="J6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2"/>
  <sheetViews>
    <sheetView zoomScale="85" workbookViewId="0">
      <selection activeCell="E3" sqref="E3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9.140625" style="29" customWidth="1"/>
    <col min="10" max="10" width="21.42578125" style="29" bestFit="1" customWidth="1"/>
    <col min="11" max="16384" width="9.140625" style="29"/>
  </cols>
  <sheetData>
    <row r="1" spans="1:10" s="47" customFormat="1" ht="16.5" thickBot="1">
      <c r="A1" s="163" t="s">
        <v>160</v>
      </c>
      <c r="B1" s="163"/>
      <c r="C1" s="163"/>
      <c r="D1" s="163"/>
      <c r="E1" s="163"/>
      <c r="F1" s="163"/>
      <c r="G1" s="163"/>
      <c r="H1" s="163"/>
      <c r="I1" s="163"/>
    </row>
    <row r="2" spans="1:10" s="22" customFormat="1" ht="15.75" customHeight="1" thickBot="1">
      <c r="A2" s="156" t="s">
        <v>26</v>
      </c>
      <c r="B2" s="97"/>
      <c r="C2" s="98"/>
      <c r="D2" s="99"/>
      <c r="E2" s="158" t="s">
        <v>70</v>
      </c>
      <c r="F2" s="158"/>
      <c r="G2" s="158"/>
      <c r="H2" s="158"/>
      <c r="I2" s="158"/>
      <c r="J2" s="158"/>
    </row>
    <row r="3" spans="1:10" s="22" customFormat="1" ht="64.5" thickBot="1">
      <c r="A3" s="157"/>
      <c r="B3" s="174" t="s">
        <v>67</v>
      </c>
      <c r="C3" s="175" t="s">
        <v>68</v>
      </c>
      <c r="D3" s="175" t="s">
        <v>69</v>
      </c>
      <c r="E3" s="17" t="s">
        <v>74</v>
      </c>
      <c r="F3" s="197" t="s">
        <v>134</v>
      </c>
      <c r="G3" s="17" t="s">
        <v>161</v>
      </c>
      <c r="H3" s="17" t="s">
        <v>73</v>
      </c>
      <c r="I3" s="176" t="s">
        <v>75</v>
      </c>
      <c r="J3" s="176" t="s">
        <v>76</v>
      </c>
    </row>
    <row r="4" spans="1:10" s="22" customFormat="1" collapsed="1">
      <c r="A4" s="21">
        <v>1</v>
      </c>
      <c r="B4" s="177" t="s">
        <v>156</v>
      </c>
      <c r="C4" s="100">
        <v>38945</v>
      </c>
      <c r="D4" s="100">
        <v>39016</v>
      </c>
      <c r="E4" s="95">
        <v>9.1444457343792251E-4</v>
      </c>
      <c r="F4" s="95">
        <v>-3.7299343084897796E-3</v>
      </c>
      <c r="G4" s="95">
        <v>-2.8515591266651596E-2</v>
      </c>
      <c r="H4" s="95">
        <v>-7.2832615269788126E-2</v>
      </c>
      <c r="I4" s="101">
        <v>-0.68056753086419763</v>
      </c>
      <c r="J4" s="111">
        <v>-0.10513079775184497</v>
      </c>
    </row>
    <row r="5" spans="1:10" s="22" customFormat="1">
      <c r="A5" s="21">
        <v>2</v>
      </c>
      <c r="B5" s="170" t="s">
        <v>155</v>
      </c>
      <c r="C5" s="100">
        <v>39205</v>
      </c>
      <c r="D5" s="100">
        <v>39322</v>
      </c>
      <c r="E5" s="95">
        <v>1.8425281340760158E-2</v>
      </c>
      <c r="F5" s="95">
        <v>3.1154851594423771E-3</v>
      </c>
      <c r="G5" s="95">
        <v>4.8876249815798412E-2</v>
      </c>
      <c r="H5" s="95">
        <v>0.1232893251217968</v>
      </c>
      <c r="I5" s="101">
        <v>-6.6072898460226792E-2</v>
      </c>
      <c r="J5" s="139">
        <v>-7.2183818640321196E-3</v>
      </c>
    </row>
    <row r="6" spans="1:10" s="22" customFormat="1" collapsed="1">
      <c r="A6" s="21">
        <v>3</v>
      </c>
      <c r="B6" s="200" t="s">
        <v>154</v>
      </c>
      <c r="C6" s="100">
        <v>40555</v>
      </c>
      <c r="D6" s="100">
        <v>40626</v>
      </c>
      <c r="E6" s="95">
        <v>8.9502701632900639E-2</v>
      </c>
      <c r="F6" s="95">
        <v>1.6271992420086256E-2</v>
      </c>
      <c r="G6" s="95">
        <v>0.18199834928078995</v>
      </c>
      <c r="H6" s="95">
        <v>0.32026582890292277</v>
      </c>
      <c r="I6" s="101">
        <v>-0.70304716200858353</v>
      </c>
      <c r="J6" s="112">
        <v>-0.18705496614414197</v>
      </c>
    </row>
    <row r="7" spans="1:10" s="22" customFormat="1" ht="15.75" collapsed="1" thickBot="1">
      <c r="A7" s="21"/>
      <c r="B7" s="201" t="s">
        <v>82</v>
      </c>
      <c r="C7" s="129"/>
      <c r="D7" s="129"/>
      <c r="E7" s="130">
        <f>AVERAGE(E4:E6)</f>
        <v>3.6280809182366237E-2</v>
      </c>
      <c r="F7" s="130">
        <f>AVERAGE(F4:F6)</f>
        <v>5.219181090346285E-3</v>
      </c>
      <c r="G7" s="130">
        <f>AVERAGE(G4:G6)</f>
        <v>6.7453002609978926E-2</v>
      </c>
      <c r="H7" s="130">
        <f>AVERAGE(H4:H6)</f>
        <v>0.12357417958497714</v>
      </c>
      <c r="I7" s="133" t="s">
        <v>2</v>
      </c>
      <c r="J7" s="133" t="s">
        <v>2</v>
      </c>
    </row>
    <row r="8" spans="1:10" s="22" customFormat="1">
      <c r="A8" s="165" t="s">
        <v>77</v>
      </c>
      <c r="B8" s="165"/>
      <c r="C8" s="165"/>
      <c r="D8" s="165"/>
      <c r="E8" s="165"/>
      <c r="F8" s="165"/>
      <c r="G8" s="165"/>
      <c r="H8" s="165"/>
      <c r="I8" s="165"/>
      <c r="J8" s="165"/>
    </row>
    <row r="9" spans="1:10" s="22" customFormat="1" ht="15.75" customHeight="1">
      <c r="C9" s="60"/>
      <c r="D9" s="60"/>
    </row>
    <row r="10" spans="1:10">
      <c r="B10" s="27"/>
      <c r="C10" s="102"/>
      <c r="E10" s="102"/>
      <c r="F10" s="102"/>
      <c r="G10" s="102"/>
      <c r="H10" s="102"/>
    </row>
    <row r="11" spans="1:10">
      <c r="B11" s="27"/>
      <c r="C11" s="102"/>
      <c r="E11" s="102"/>
    </row>
    <row r="12" spans="1:10">
      <c r="E12" s="102"/>
      <c r="F12" s="102"/>
    </row>
  </sheetData>
  <mergeCells count="4">
    <mergeCell ref="A1:I1"/>
    <mergeCell ref="A2:A3"/>
    <mergeCell ref="E2:J2"/>
    <mergeCell ref="A8:J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9"/>
  <sheetViews>
    <sheetView tabSelected="1" zoomScale="85" workbookViewId="0">
      <selection sqref="A1:G1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8" customWidth="1"/>
    <col min="5" max="7" width="24.7109375" style="20" customWidth="1"/>
    <col min="8" max="16384" width="9.140625" style="20"/>
  </cols>
  <sheetData>
    <row r="1" spans="1:7" s="27" customFormat="1" ht="16.5" thickBot="1">
      <c r="A1" s="160" t="s">
        <v>166</v>
      </c>
      <c r="B1" s="160"/>
      <c r="C1" s="160"/>
      <c r="D1" s="160"/>
      <c r="E1" s="160"/>
      <c r="F1" s="160"/>
      <c r="G1" s="160"/>
    </row>
    <row r="2" spans="1:7" s="27" customFormat="1" ht="15.75" customHeight="1" thickBot="1">
      <c r="A2" s="166" t="s">
        <v>26</v>
      </c>
      <c r="B2" s="85"/>
      <c r="C2" s="161" t="s">
        <v>96</v>
      </c>
      <c r="D2" s="162"/>
      <c r="E2" s="202" t="s">
        <v>162</v>
      </c>
      <c r="F2" s="202"/>
      <c r="G2" s="86"/>
    </row>
    <row r="3" spans="1:7" s="27" customFormat="1" ht="45.75" thickBot="1">
      <c r="A3" s="157"/>
      <c r="B3" s="203" t="s">
        <v>67</v>
      </c>
      <c r="C3" s="33" t="s">
        <v>98</v>
      </c>
      <c r="D3" s="33" t="s">
        <v>99</v>
      </c>
      <c r="E3" s="33" t="s">
        <v>100</v>
      </c>
      <c r="F3" s="33" t="s">
        <v>99</v>
      </c>
      <c r="G3" s="18" t="s">
        <v>163</v>
      </c>
    </row>
    <row r="4" spans="1:7" s="27" customFormat="1">
      <c r="A4" s="21">
        <v>1</v>
      </c>
      <c r="B4" s="200" t="s">
        <v>154</v>
      </c>
      <c r="C4" s="36">
        <v>534.44131999999934</v>
      </c>
      <c r="D4" s="95">
        <v>8.9502701632978882E-2</v>
      </c>
      <c r="E4" s="37">
        <v>0</v>
      </c>
      <c r="F4" s="95">
        <v>0</v>
      </c>
      <c r="G4" s="38">
        <v>0</v>
      </c>
    </row>
    <row r="5" spans="1:7" s="27" customFormat="1">
      <c r="A5" s="21">
        <v>2</v>
      </c>
      <c r="B5" s="170" t="s">
        <v>155</v>
      </c>
      <c r="C5" s="36">
        <v>81.204800000000745</v>
      </c>
      <c r="D5" s="95">
        <v>1.8425281340762219E-2</v>
      </c>
      <c r="E5" s="37">
        <v>0</v>
      </c>
      <c r="F5" s="95">
        <v>0</v>
      </c>
      <c r="G5" s="38">
        <v>0</v>
      </c>
    </row>
    <row r="6" spans="1:7" s="27" customFormat="1">
      <c r="A6" s="21">
        <v>3</v>
      </c>
      <c r="B6" s="35" t="s">
        <v>156</v>
      </c>
      <c r="C6" s="36">
        <v>0.94554999999993017</v>
      </c>
      <c r="D6" s="95">
        <v>9.1444457344521833E-4</v>
      </c>
      <c r="E6" s="37">
        <v>0</v>
      </c>
      <c r="F6" s="95">
        <v>0</v>
      </c>
      <c r="G6" s="38">
        <v>0</v>
      </c>
    </row>
    <row r="7" spans="1:7" s="27" customFormat="1" ht="15.75" thickBot="1">
      <c r="A7" s="107"/>
      <c r="B7" s="87" t="s">
        <v>58</v>
      </c>
      <c r="C7" s="88">
        <v>616.59167000000002</v>
      </c>
      <c r="D7" s="92">
        <v>5.4027768238404543E-2</v>
      </c>
      <c r="E7" s="89">
        <v>0</v>
      </c>
      <c r="F7" s="92">
        <v>0</v>
      </c>
      <c r="G7" s="108">
        <v>0</v>
      </c>
    </row>
    <row r="8" spans="1:7" s="27" customFormat="1">
      <c r="D8" s="6"/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4:4" s="27" customFormat="1">
      <c r="D17" s="6"/>
    </row>
    <row r="18" spans="4:4" s="27" customFormat="1">
      <c r="D18" s="6"/>
    </row>
    <row r="19" spans="4:4" s="27" customFormat="1">
      <c r="D19" s="6"/>
    </row>
    <row r="20" spans="4:4" s="27" customFormat="1">
      <c r="D20" s="6"/>
    </row>
    <row r="21" spans="4:4" s="27" customFormat="1">
      <c r="D21" s="6"/>
    </row>
    <row r="22" spans="4:4" s="27" customFormat="1">
      <c r="D22" s="6"/>
    </row>
    <row r="23" spans="4:4" s="27" customFormat="1">
      <c r="D23" s="6"/>
    </row>
    <row r="24" spans="4:4" s="27" customFormat="1">
      <c r="D24" s="6"/>
    </row>
    <row r="25" spans="4:4" s="27" customFormat="1">
      <c r="D25" s="6"/>
    </row>
    <row r="26" spans="4:4" s="27" customFormat="1">
      <c r="D26" s="6"/>
    </row>
    <row r="27" spans="4:4" s="27" customFormat="1">
      <c r="D27" s="6"/>
    </row>
    <row r="28" spans="4:4" s="27" customFormat="1">
      <c r="D28" s="6"/>
    </row>
    <row r="29" spans="4:4" s="27" customFormat="1"/>
    <row r="30" spans="4:4" s="27" customFormat="1"/>
    <row r="31" spans="4:4" s="27" customFormat="1"/>
    <row r="32" spans="4:4" s="27" customFormat="1" ht="15" thickBot="1"/>
    <row r="33" spans="2:6" s="27" customFormat="1" ht="30.75" thickBot="1">
      <c r="B33" s="184" t="s">
        <v>67</v>
      </c>
      <c r="C33" s="184" t="s">
        <v>105</v>
      </c>
      <c r="D33" s="184" t="s">
        <v>106</v>
      </c>
      <c r="E33" s="204" t="s">
        <v>107</v>
      </c>
    </row>
    <row r="34" spans="2:6" s="27" customFormat="1">
      <c r="B34" s="140" t="str">
        <f t="shared" ref="B34:D36" si="0">B4</f>
        <v>Indeks Ukrainskoi Birzhi</v>
      </c>
      <c r="C34" s="141">
        <f t="shared" si="0"/>
        <v>534.44131999999934</v>
      </c>
      <c r="D34" s="142">
        <f t="shared" si="0"/>
        <v>8.9502701632978882E-2</v>
      </c>
      <c r="E34" s="143">
        <f>G4</f>
        <v>0</v>
      </c>
    </row>
    <row r="35" spans="2:6" s="27" customFormat="1">
      <c r="B35" s="35" t="str">
        <f t="shared" ref="B35:B36" si="1">B3</f>
        <v>Fund</v>
      </c>
      <c r="C35" s="144">
        <f t="shared" si="0"/>
        <v>81.204800000000745</v>
      </c>
      <c r="D35" s="145">
        <f t="shared" si="0"/>
        <v>1.8425281340762219E-2</v>
      </c>
      <c r="E35" s="146">
        <f>G5</f>
        <v>0</v>
      </c>
    </row>
    <row r="36" spans="2:6">
      <c r="B36" s="35" t="str">
        <f t="shared" si="1"/>
        <v>Indeks Ukrainskoi Birzhi</v>
      </c>
      <c r="C36" s="147">
        <f t="shared" si="0"/>
        <v>0.94554999999993017</v>
      </c>
      <c r="D36" s="148">
        <f t="shared" si="0"/>
        <v>9.1444457344521833E-4</v>
      </c>
      <c r="E36" s="149">
        <f>G6</f>
        <v>0</v>
      </c>
      <c r="F36" s="19"/>
    </row>
    <row r="37" spans="2:6">
      <c r="B37" s="27"/>
      <c r="C37" s="116"/>
      <c r="D37" s="117"/>
      <c r="E37" s="118"/>
      <c r="F37" s="19"/>
    </row>
    <row r="38" spans="2:6">
      <c r="B38" s="27"/>
      <c r="C38" s="116"/>
      <c r="D38" s="117"/>
      <c r="E38" s="118"/>
      <c r="F38" s="19"/>
    </row>
    <row r="39" spans="2:6">
      <c r="B39" s="27"/>
      <c r="C39" s="116"/>
      <c r="D39" s="117"/>
      <c r="E39" s="118"/>
      <c r="F39" s="19"/>
    </row>
    <row r="40" spans="2:6">
      <c r="B40" s="27"/>
      <c r="C40" s="27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zoomScale="85" workbookViewId="0">
      <selection activeCell="Q51" sqref="Q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67</v>
      </c>
      <c r="B1" s="63" t="s">
        <v>164</v>
      </c>
      <c r="C1" s="10"/>
      <c r="D1" s="10"/>
    </row>
    <row r="2" spans="1:4" ht="14.25">
      <c r="A2" s="177" t="s">
        <v>156</v>
      </c>
      <c r="B2" s="122">
        <v>9.1444457343792251E-4</v>
      </c>
      <c r="C2" s="10"/>
      <c r="D2" s="10"/>
    </row>
    <row r="3" spans="1:4" ht="14.25">
      <c r="A3" s="177" t="s">
        <v>155</v>
      </c>
      <c r="B3" s="122">
        <v>1.8425281340760158E-2</v>
      </c>
      <c r="C3" s="10"/>
      <c r="D3" s="10"/>
    </row>
    <row r="4" spans="1:4" ht="14.25">
      <c r="A4" s="189" t="s">
        <v>154</v>
      </c>
      <c r="B4" s="123">
        <v>8.9502701632900639E-2</v>
      </c>
      <c r="C4" s="10"/>
      <c r="D4" s="10"/>
    </row>
    <row r="5" spans="1:4" ht="14.25">
      <c r="A5" s="177" t="s">
        <v>113</v>
      </c>
      <c r="B5" s="123">
        <v>3.6280809182366237E-2</v>
      </c>
      <c r="C5" s="10"/>
      <c r="D5" s="10"/>
    </row>
    <row r="6" spans="1:4" ht="14.25">
      <c r="A6" s="177" t="s">
        <v>15</v>
      </c>
      <c r="B6" s="123">
        <v>9.2066244471250558E-2</v>
      </c>
      <c r="C6" s="10"/>
      <c r="D6" s="10"/>
    </row>
    <row r="7" spans="1:4" ht="14.25">
      <c r="A7" s="177" t="s">
        <v>14</v>
      </c>
      <c r="B7" s="123">
        <v>1.9460682632472359E-2</v>
      </c>
      <c r="C7" s="10"/>
      <c r="D7" s="10"/>
    </row>
    <row r="8" spans="1:4" ht="14.25">
      <c r="A8" s="177" t="s">
        <v>146</v>
      </c>
      <c r="B8" s="123">
        <v>3.5725872255903512E-2</v>
      </c>
      <c r="C8" s="10"/>
      <c r="D8" s="10"/>
    </row>
    <row r="9" spans="1:4" ht="14.25">
      <c r="A9" s="177" t="s">
        <v>147</v>
      </c>
      <c r="B9" s="123">
        <v>1.4325159328832937E-2</v>
      </c>
      <c r="C9" s="10"/>
      <c r="D9" s="10"/>
    </row>
    <row r="10" spans="1:4" ht="14.25">
      <c r="A10" s="177" t="s">
        <v>148</v>
      </c>
      <c r="B10" s="123">
        <v>1.7178082191780821E-2</v>
      </c>
      <c r="C10" s="10"/>
      <c r="D10" s="10"/>
    </row>
    <row r="11" spans="1:4" ht="15" thickBot="1">
      <c r="A11" s="198" t="s">
        <v>149</v>
      </c>
      <c r="B11" s="124">
        <v>6.2341993906687598E-2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zoomScale="80" zoomScaleNormal="40" workbookViewId="0">
      <selection activeCell="B24" sqref="B24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51" t="s">
        <v>25</v>
      </c>
      <c r="B1" s="151"/>
      <c r="C1" s="151"/>
      <c r="D1" s="151"/>
      <c r="E1" s="151"/>
      <c r="F1" s="151"/>
      <c r="G1" s="151"/>
      <c r="H1" s="151"/>
      <c r="I1" s="13"/>
    </row>
    <row r="2" spans="1:9" ht="45.75" thickBot="1">
      <c r="A2" s="15" t="s">
        <v>26</v>
      </c>
      <c r="B2" s="16" t="s">
        <v>27</v>
      </c>
      <c r="C2" s="17" t="s">
        <v>28</v>
      </c>
      <c r="D2" s="17" t="s">
        <v>29</v>
      </c>
      <c r="E2" s="17" t="s">
        <v>30</v>
      </c>
      <c r="F2" s="17" t="s">
        <v>31</v>
      </c>
      <c r="G2" s="17" t="s">
        <v>32</v>
      </c>
      <c r="H2" s="18" t="s">
        <v>33</v>
      </c>
      <c r="I2" s="19"/>
    </row>
    <row r="3" spans="1:9">
      <c r="A3" s="21">
        <v>1</v>
      </c>
      <c r="B3" s="170" t="s">
        <v>34</v>
      </c>
      <c r="C3" s="79">
        <v>22086772.57</v>
      </c>
      <c r="D3" s="80">
        <v>50113</v>
      </c>
      <c r="E3" s="79">
        <v>440.73938040029532</v>
      </c>
      <c r="F3" s="80">
        <v>100</v>
      </c>
      <c r="G3" s="171" t="s">
        <v>43</v>
      </c>
      <c r="H3" s="81" t="s">
        <v>5</v>
      </c>
      <c r="I3" s="19"/>
    </row>
    <row r="4" spans="1:9">
      <c r="A4" s="21">
        <v>2</v>
      </c>
      <c r="B4" s="78" t="s">
        <v>35</v>
      </c>
      <c r="C4" s="79">
        <v>5066826.4000000004</v>
      </c>
      <c r="D4" s="80">
        <v>1886</v>
      </c>
      <c r="E4" s="79">
        <v>2686.546341463415</v>
      </c>
      <c r="F4" s="80">
        <v>1000</v>
      </c>
      <c r="G4" s="172" t="s">
        <v>44</v>
      </c>
      <c r="H4" s="81" t="s">
        <v>8</v>
      </c>
      <c r="I4" s="19"/>
    </row>
    <row r="5" spans="1:9" ht="14.25" customHeight="1">
      <c r="A5" s="21">
        <v>3</v>
      </c>
      <c r="B5" s="78" t="s">
        <v>36</v>
      </c>
      <c r="C5" s="79">
        <v>4239299.9341000002</v>
      </c>
      <c r="D5" s="80">
        <v>3928</v>
      </c>
      <c r="E5" s="79">
        <v>1079.2515107179227</v>
      </c>
      <c r="F5" s="80">
        <v>1000</v>
      </c>
      <c r="G5" s="78" t="s">
        <v>45</v>
      </c>
      <c r="H5" s="81" t="s">
        <v>9</v>
      </c>
      <c r="I5" s="19"/>
    </row>
    <row r="6" spans="1:9">
      <c r="A6" s="21">
        <v>4</v>
      </c>
      <c r="B6" s="78" t="s">
        <v>37</v>
      </c>
      <c r="C6" s="79">
        <v>3652132.04</v>
      </c>
      <c r="D6" s="80">
        <v>4581</v>
      </c>
      <c r="E6" s="79">
        <v>797.23467365204101</v>
      </c>
      <c r="F6" s="80">
        <v>1000</v>
      </c>
      <c r="G6" s="171" t="s">
        <v>43</v>
      </c>
      <c r="H6" s="81" t="s">
        <v>5</v>
      </c>
      <c r="I6" s="19"/>
    </row>
    <row r="7" spans="1:9" ht="14.25" customHeight="1">
      <c r="A7" s="21">
        <v>5</v>
      </c>
      <c r="B7" s="170" t="s">
        <v>38</v>
      </c>
      <c r="C7" s="79">
        <v>3603974.76</v>
      </c>
      <c r="D7" s="80">
        <v>1269</v>
      </c>
      <c r="E7" s="79">
        <v>2840.0116312056734</v>
      </c>
      <c r="F7" s="80">
        <v>1000</v>
      </c>
      <c r="G7" s="173" t="s">
        <v>46</v>
      </c>
      <c r="H7" s="81" t="s">
        <v>3</v>
      </c>
      <c r="I7" s="19"/>
    </row>
    <row r="8" spans="1:9">
      <c r="A8" s="21">
        <v>6</v>
      </c>
      <c r="B8" s="170" t="s">
        <v>39</v>
      </c>
      <c r="C8" s="79">
        <v>3310341.08</v>
      </c>
      <c r="D8" s="80">
        <v>1468</v>
      </c>
      <c r="E8" s="79">
        <v>2255.0007356948231</v>
      </c>
      <c r="F8" s="80">
        <v>1000</v>
      </c>
      <c r="G8" s="172" t="s">
        <v>44</v>
      </c>
      <c r="H8" s="81" t="s">
        <v>8</v>
      </c>
      <c r="I8" s="19"/>
    </row>
    <row r="9" spans="1:9">
      <c r="A9" s="21">
        <v>7</v>
      </c>
      <c r="B9" s="170" t="s">
        <v>40</v>
      </c>
      <c r="C9" s="79">
        <v>2783096.43</v>
      </c>
      <c r="D9" s="80">
        <v>706</v>
      </c>
      <c r="E9" s="79">
        <v>3942.0629320113317</v>
      </c>
      <c r="F9" s="80">
        <v>1000</v>
      </c>
      <c r="G9" s="173" t="s">
        <v>47</v>
      </c>
      <c r="H9" s="81" t="s">
        <v>3</v>
      </c>
      <c r="I9" s="19"/>
    </row>
    <row r="10" spans="1:9">
      <c r="A10" s="21">
        <v>8</v>
      </c>
      <c r="B10" s="78" t="s">
        <v>41</v>
      </c>
      <c r="C10" s="79">
        <v>2743044.7</v>
      </c>
      <c r="D10" s="80">
        <v>1048</v>
      </c>
      <c r="E10" s="79">
        <v>2617.4090648854963</v>
      </c>
      <c r="F10" s="80">
        <v>1000</v>
      </c>
      <c r="G10" s="78" t="s">
        <v>48</v>
      </c>
      <c r="H10" s="81" t="s">
        <v>10</v>
      </c>
      <c r="I10" s="19"/>
    </row>
    <row r="11" spans="1:9">
      <c r="A11" s="21">
        <v>9</v>
      </c>
      <c r="B11" s="78" t="s">
        <v>42</v>
      </c>
      <c r="C11" s="79">
        <v>2480756.8199999998</v>
      </c>
      <c r="D11" s="80">
        <v>2822315</v>
      </c>
      <c r="E11" s="79">
        <v>0.87897942646373628</v>
      </c>
      <c r="F11" s="80">
        <v>1</v>
      </c>
      <c r="G11" s="78" t="s">
        <v>48</v>
      </c>
      <c r="H11" s="81" t="s">
        <v>10</v>
      </c>
      <c r="I11" s="19"/>
    </row>
    <row r="12" spans="1:9">
      <c r="A12" s="21">
        <v>10</v>
      </c>
      <c r="B12" s="170" t="s">
        <v>49</v>
      </c>
      <c r="C12" s="79">
        <v>1504145.28</v>
      </c>
      <c r="D12" s="80">
        <v>9974</v>
      </c>
      <c r="E12" s="79">
        <v>150.80662522558652</v>
      </c>
      <c r="F12" s="80">
        <v>100</v>
      </c>
      <c r="G12" s="171" t="s">
        <v>43</v>
      </c>
      <c r="H12" s="81" t="s">
        <v>5</v>
      </c>
      <c r="I12" s="19"/>
    </row>
    <row r="13" spans="1:9">
      <c r="A13" s="21">
        <v>11</v>
      </c>
      <c r="B13" s="170" t="s">
        <v>50</v>
      </c>
      <c r="C13" s="79">
        <v>1460260.44</v>
      </c>
      <c r="D13" s="80">
        <v>1155</v>
      </c>
      <c r="E13" s="79">
        <v>1264.2947532467531</v>
      </c>
      <c r="F13" s="80">
        <v>1000</v>
      </c>
      <c r="G13" s="78" t="s">
        <v>60</v>
      </c>
      <c r="H13" s="81" t="s">
        <v>4</v>
      </c>
      <c r="I13" s="19"/>
    </row>
    <row r="14" spans="1:9">
      <c r="A14" s="21">
        <v>12</v>
      </c>
      <c r="B14" s="78" t="s">
        <v>51</v>
      </c>
      <c r="C14" s="79">
        <v>1217197.6000000001</v>
      </c>
      <c r="D14" s="80">
        <v>39231</v>
      </c>
      <c r="E14" s="79">
        <v>31.026422981825601</v>
      </c>
      <c r="F14" s="80">
        <v>100</v>
      </c>
      <c r="G14" s="78" t="s">
        <v>61</v>
      </c>
      <c r="H14" s="81" t="s">
        <v>11</v>
      </c>
      <c r="I14" s="19"/>
    </row>
    <row r="15" spans="1:9">
      <c r="A15" s="21">
        <v>13</v>
      </c>
      <c r="B15" s="170" t="s">
        <v>52</v>
      </c>
      <c r="C15" s="79">
        <v>1149158.8400000001</v>
      </c>
      <c r="D15" s="80">
        <v>588</v>
      </c>
      <c r="E15" s="79">
        <v>1954.3517687074832</v>
      </c>
      <c r="F15" s="80">
        <v>1000</v>
      </c>
      <c r="G15" s="172" t="s">
        <v>44</v>
      </c>
      <c r="H15" s="81" t="s">
        <v>8</v>
      </c>
      <c r="I15" s="19"/>
    </row>
    <row r="16" spans="1:9">
      <c r="A16" s="21">
        <v>14</v>
      </c>
      <c r="B16" s="78" t="s">
        <v>53</v>
      </c>
      <c r="C16" s="79">
        <v>919558.62</v>
      </c>
      <c r="D16" s="80">
        <v>955</v>
      </c>
      <c r="E16" s="79">
        <v>962.8886073298429</v>
      </c>
      <c r="F16" s="80">
        <v>1000</v>
      </c>
      <c r="G16" s="78" t="s">
        <v>62</v>
      </c>
      <c r="H16" s="81" t="s">
        <v>0</v>
      </c>
      <c r="I16" s="19"/>
    </row>
    <row r="17" spans="1:9">
      <c r="A17" s="21">
        <v>15</v>
      </c>
      <c r="B17" s="170" t="s">
        <v>54</v>
      </c>
      <c r="C17" s="79">
        <v>797944.95</v>
      </c>
      <c r="D17" s="80">
        <v>1410</v>
      </c>
      <c r="E17" s="79">
        <v>565.91840425531916</v>
      </c>
      <c r="F17" s="80">
        <v>1000</v>
      </c>
      <c r="G17" s="172" t="s">
        <v>44</v>
      </c>
      <c r="H17" s="81" t="s">
        <v>8</v>
      </c>
      <c r="I17" s="19"/>
    </row>
    <row r="18" spans="1:9">
      <c r="A18" s="21">
        <v>16</v>
      </c>
      <c r="B18" s="78" t="s">
        <v>55</v>
      </c>
      <c r="C18" s="79">
        <v>737718.8199</v>
      </c>
      <c r="D18" s="80">
        <v>8925</v>
      </c>
      <c r="E18" s="79">
        <v>82.657570857142858</v>
      </c>
      <c r="F18" s="80">
        <v>100</v>
      </c>
      <c r="G18" s="78" t="s">
        <v>63</v>
      </c>
      <c r="H18" s="81" t="s">
        <v>6</v>
      </c>
      <c r="I18" s="19"/>
    </row>
    <row r="19" spans="1:9">
      <c r="A19" s="21">
        <v>17</v>
      </c>
      <c r="B19" s="78" t="s">
        <v>56</v>
      </c>
      <c r="C19" s="79">
        <v>638988.82999999996</v>
      </c>
      <c r="D19" s="80">
        <v>9699</v>
      </c>
      <c r="E19" s="79">
        <v>65.881929064852045</v>
      </c>
      <c r="F19" s="80">
        <v>100</v>
      </c>
      <c r="G19" s="78" t="s">
        <v>64</v>
      </c>
      <c r="H19" s="81" t="s">
        <v>7</v>
      </c>
      <c r="I19" s="19"/>
    </row>
    <row r="20" spans="1:9">
      <c r="A20" s="21">
        <v>18</v>
      </c>
      <c r="B20" s="78" t="s">
        <v>57</v>
      </c>
      <c r="C20" s="79">
        <v>354021.54</v>
      </c>
      <c r="D20" s="80">
        <v>121</v>
      </c>
      <c r="E20" s="79">
        <v>2925.7978512396694</v>
      </c>
      <c r="F20" s="80">
        <v>1000</v>
      </c>
      <c r="G20" s="173" t="s">
        <v>46</v>
      </c>
      <c r="H20" s="81" t="s">
        <v>3</v>
      </c>
      <c r="I20" s="19"/>
    </row>
    <row r="21" spans="1:9" ht="15" customHeight="1" thickBot="1">
      <c r="A21" s="153" t="s">
        <v>58</v>
      </c>
      <c r="B21" s="153"/>
      <c r="C21" s="93">
        <f>SUM(C3:C20)</f>
        <v>58745239.653999999</v>
      </c>
      <c r="D21" s="94">
        <f>SUM(D3:D20)</f>
        <v>2959372</v>
      </c>
      <c r="E21" s="53" t="s">
        <v>2</v>
      </c>
      <c r="F21" s="53" t="s">
        <v>2</v>
      </c>
      <c r="G21" s="53" t="s">
        <v>2</v>
      </c>
      <c r="H21" s="104" t="s">
        <v>2</v>
      </c>
    </row>
    <row r="22" spans="1:9" ht="15" customHeight="1" thickBot="1">
      <c r="A22" s="154" t="s">
        <v>59</v>
      </c>
      <c r="B22" s="154"/>
      <c r="C22" s="154"/>
      <c r="D22" s="154"/>
      <c r="E22" s="154"/>
      <c r="F22" s="154"/>
      <c r="G22" s="154"/>
      <c r="H22" s="154"/>
    </row>
    <row r="24" spans="1:9">
      <c r="B24" s="136" t="s">
        <v>65</v>
      </c>
      <c r="C24" s="137">
        <f>C21-SUM(C3:C12)</f>
        <v>7274849.6398999989</v>
      </c>
      <c r="D24" s="138">
        <f>C24/$C$21</f>
        <v>0.12383726209557901</v>
      </c>
    </row>
    <row r="25" spans="1:9">
      <c r="B25" s="134" t="str">
        <f t="shared" ref="B25:C34" si="0">B3</f>
        <v>KINTO-Klasychnyi</v>
      </c>
      <c r="C25" s="135">
        <f t="shared" si="0"/>
        <v>22086772.57</v>
      </c>
      <c r="D25" s="115">
        <f>C25/$C$21</f>
        <v>0.3759755292528813</v>
      </c>
      <c r="H25" s="19"/>
    </row>
    <row r="26" spans="1:9">
      <c r="B26" s="78" t="str">
        <f t="shared" si="0"/>
        <v>UNIVER.UA/Myhailo Hrushevskyi: Fond Derzhavnykh Paperiv</v>
      </c>
      <c r="C26" s="79">
        <f t="shared" si="0"/>
        <v>5066826.4000000004</v>
      </c>
      <c r="D26" s="115">
        <f t="shared" ref="D26:D34" si="1">C26/$C$21</f>
        <v>8.6250842278332546E-2</v>
      </c>
      <c r="H26" s="19"/>
    </row>
    <row r="27" spans="1:9">
      <c r="B27" s="78" t="str">
        <f t="shared" si="0"/>
        <v>Sofiivskyi</v>
      </c>
      <c r="C27" s="79">
        <f t="shared" si="0"/>
        <v>4239299.9341000002</v>
      </c>
      <c r="D27" s="115">
        <f t="shared" si="1"/>
        <v>7.2164144006710909E-2</v>
      </c>
      <c r="H27" s="19"/>
    </row>
    <row r="28" spans="1:9">
      <c r="B28" s="78" t="str">
        <f t="shared" si="0"/>
        <v>KINTO-Ekviti</v>
      </c>
      <c r="C28" s="79">
        <f t="shared" si="0"/>
        <v>3652132.04</v>
      </c>
      <c r="D28" s="115">
        <f t="shared" si="1"/>
        <v>6.2168986993847833E-2</v>
      </c>
      <c r="H28" s="19"/>
    </row>
    <row r="29" spans="1:9">
      <c r="B29" s="78" t="str">
        <f t="shared" si="0"/>
        <v>Altus – Depozyt</v>
      </c>
      <c r="C29" s="79">
        <f t="shared" si="0"/>
        <v>3603974.76</v>
      </c>
      <c r="D29" s="115">
        <f t="shared" si="1"/>
        <v>6.1349222187650113E-2</v>
      </c>
      <c r="H29" s="19"/>
    </row>
    <row r="30" spans="1:9">
      <c r="B30" s="78" t="str">
        <f t="shared" si="0"/>
        <v>UNIVER.UA/Taras Shevchenko: Fond Zaoshchadzhen</v>
      </c>
      <c r="C30" s="79">
        <f t="shared" si="0"/>
        <v>3310341.08</v>
      </c>
      <c r="D30" s="115">
        <f t="shared" si="1"/>
        <v>5.6350797094324168E-2</v>
      </c>
      <c r="H30" s="19"/>
    </row>
    <row r="31" spans="1:9">
      <c r="B31" s="78" t="str">
        <f t="shared" si="0"/>
        <v>Altus – Zbalansovanyi</v>
      </c>
      <c r="C31" s="79">
        <f t="shared" si="0"/>
        <v>2783096.43</v>
      </c>
      <c r="D31" s="115">
        <f t="shared" si="1"/>
        <v>4.737569284578614E-2</v>
      </c>
      <c r="H31" s="19"/>
    </row>
    <row r="32" spans="1:9">
      <c r="B32" s="78" t="str">
        <f t="shared" si="0"/>
        <v>ОТP Klasychnyi</v>
      </c>
      <c r="C32" s="79">
        <f t="shared" si="0"/>
        <v>2743044.7</v>
      </c>
      <c r="D32" s="115">
        <f t="shared" si="1"/>
        <v>4.6693906028064433E-2</v>
      </c>
      <c r="H32" s="19"/>
    </row>
    <row r="33" spans="2:4">
      <c r="B33" s="78" t="str">
        <f t="shared" si="0"/>
        <v>OTP Fond Aktsii</v>
      </c>
      <c r="C33" s="79">
        <f t="shared" si="0"/>
        <v>2480756.8199999998</v>
      </c>
      <c r="D33" s="115">
        <f t="shared" si="1"/>
        <v>4.2229069701838956E-2</v>
      </c>
    </row>
    <row r="34" spans="2:4">
      <c r="B34" s="78" t="str">
        <f t="shared" si="0"/>
        <v>KINTO-Kaznacheyskyi</v>
      </c>
      <c r="C34" s="79">
        <f t="shared" si="0"/>
        <v>1504145.28</v>
      </c>
      <c r="D34" s="115">
        <f t="shared" si="1"/>
        <v>2.5604547514984591E-2</v>
      </c>
    </row>
  </sheetData>
  <mergeCells count="3">
    <mergeCell ref="A1:H1"/>
    <mergeCell ref="A21:B21"/>
    <mergeCell ref="A22:H22"/>
  </mergeCells>
  <phoneticPr fontId="11" type="noConversion"/>
  <hyperlinks>
    <hyperlink ref="H21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J58"/>
  <sheetViews>
    <sheetView zoomScale="80" workbookViewId="0">
      <selection activeCell="J38" sqref="J38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8.5703125" style="30" customWidth="1"/>
    <col min="10" max="10" width="20.7109375" style="30" customWidth="1"/>
    <col min="11" max="16384" width="9.140625" style="30"/>
  </cols>
  <sheetData>
    <row r="1" spans="1:10" s="14" customFormat="1" ht="16.5" thickBot="1">
      <c r="A1" s="155" t="s">
        <v>66</v>
      </c>
      <c r="B1" s="155"/>
      <c r="C1" s="155"/>
      <c r="D1" s="155"/>
      <c r="E1" s="155"/>
      <c r="F1" s="155"/>
      <c r="G1" s="155"/>
      <c r="H1" s="155"/>
      <c r="I1" s="96"/>
    </row>
    <row r="2" spans="1:10" s="20" customFormat="1" ht="15.75" customHeight="1" thickBot="1">
      <c r="A2" s="156" t="s">
        <v>26</v>
      </c>
      <c r="B2" s="97"/>
      <c r="C2" s="98"/>
      <c r="D2" s="99"/>
      <c r="E2" s="158" t="s">
        <v>70</v>
      </c>
      <c r="F2" s="158"/>
      <c r="G2" s="158"/>
      <c r="H2" s="158"/>
      <c r="I2" s="158"/>
      <c r="J2" s="158"/>
    </row>
    <row r="3" spans="1:10" s="22" customFormat="1" ht="64.5" thickBot="1">
      <c r="A3" s="157"/>
      <c r="B3" s="174" t="s">
        <v>67</v>
      </c>
      <c r="C3" s="175" t="s">
        <v>68</v>
      </c>
      <c r="D3" s="175" t="s">
        <v>69</v>
      </c>
      <c r="E3" s="17" t="s">
        <v>74</v>
      </c>
      <c r="F3" s="17" t="s">
        <v>71</v>
      </c>
      <c r="G3" s="17" t="s">
        <v>72</v>
      </c>
      <c r="H3" s="17" t="s">
        <v>73</v>
      </c>
      <c r="I3" s="176" t="s">
        <v>75</v>
      </c>
      <c r="J3" s="18" t="s">
        <v>76</v>
      </c>
    </row>
    <row r="4" spans="1:10" s="20" customFormat="1" collapsed="1">
      <c r="A4" s="21">
        <v>1</v>
      </c>
      <c r="B4" s="170" t="s">
        <v>34</v>
      </c>
      <c r="C4" s="100">
        <v>38118</v>
      </c>
      <c r="D4" s="100">
        <v>38182</v>
      </c>
      <c r="E4" s="95">
        <v>1.617116451680034E-2</v>
      </c>
      <c r="F4" s="95">
        <v>1.58357658802597E-2</v>
      </c>
      <c r="G4" s="95">
        <v>4.1225401925002902E-2</v>
      </c>
      <c r="H4" s="95">
        <v>8.4706631781824138E-2</v>
      </c>
      <c r="I4" s="101">
        <v>3.4073938040027905</v>
      </c>
      <c r="J4" s="111">
        <v>0.1253635379976159</v>
      </c>
    </row>
    <row r="5" spans="1:10" s="20" customFormat="1" collapsed="1">
      <c r="A5" s="21">
        <v>2</v>
      </c>
      <c r="B5" s="177" t="s">
        <v>40</v>
      </c>
      <c r="C5" s="100">
        <v>38828</v>
      </c>
      <c r="D5" s="100">
        <v>39028</v>
      </c>
      <c r="E5" s="95">
        <v>1.0196563943207559E-2</v>
      </c>
      <c r="F5" s="95">
        <v>4.0605204089809055E-2</v>
      </c>
      <c r="G5" s="95">
        <v>7.7231249837149685E-2</v>
      </c>
      <c r="H5" s="95">
        <v>0.14116063034780213</v>
      </c>
      <c r="I5" s="101">
        <v>2.9420629320113023</v>
      </c>
      <c r="J5" s="112">
        <v>0.14332553432687245</v>
      </c>
    </row>
    <row r="6" spans="1:10" s="20" customFormat="1" collapsed="1">
      <c r="A6" s="21">
        <v>3</v>
      </c>
      <c r="B6" s="177" t="s">
        <v>52</v>
      </c>
      <c r="C6" s="100">
        <v>38919</v>
      </c>
      <c r="D6" s="100">
        <v>39092</v>
      </c>
      <c r="E6" s="95">
        <v>3.537918197624168E-2</v>
      </c>
      <c r="F6" s="95">
        <v>7.9319965931823333E-3</v>
      </c>
      <c r="G6" s="95">
        <v>8.5011707094718059E-2</v>
      </c>
      <c r="H6" s="95">
        <v>0.18971537078094824</v>
      </c>
      <c r="I6" s="101">
        <v>0.95435176870744809</v>
      </c>
      <c r="J6" s="112">
        <v>6.883380033484543E-2</v>
      </c>
    </row>
    <row r="7" spans="1:10" s="20" customFormat="1" collapsed="1">
      <c r="A7" s="21">
        <v>4</v>
      </c>
      <c r="B7" s="177" t="s">
        <v>54</v>
      </c>
      <c r="C7" s="100">
        <v>38919</v>
      </c>
      <c r="D7" s="100">
        <v>39092</v>
      </c>
      <c r="E7" s="95">
        <v>5.7378130353330947E-2</v>
      </c>
      <c r="F7" s="95">
        <v>1.0819383901221613E-3</v>
      </c>
      <c r="G7" s="95">
        <v>0.11942377593791909</v>
      </c>
      <c r="H7" s="95">
        <v>0.22885438303772832</v>
      </c>
      <c r="I7" s="101">
        <v>-0.43408159574469229</v>
      </c>
      <c r="J7" s="112">
        <v>-5.4988937178066744E-2</v>
      </c>
    </row>
    <row r="8" spans="1:10" s="20" customFormat="1" collapsed="1">
      <c r="A8" s="21">
        <v>5</v>
      </c>
      <c r="B8" s="177" t="s">
        <v>55</v>
      </c>
      <c r="C8" s="100">
        <v>38968</v>
      </c>
      <c r="D8" s="100">
        <v>39140</v>
      </c>
      <c r="E8" s="95">
        <v>-5.2702327428233442E-4</v>
      </c>
      <c r="F8" s="95">
        <v>2.5698946803236478E-3</v>
      </c>
      <c r="G8" s="95" t="s">
        <v>78</v>
      </c>
      <c r="H8" s="95">
        <v>-4.147960383019067E-2</v>
      </c>
      <c r="I8" s="101">
        <v>-0.1734242914285834</v>
      </c>
      <c r="J8" s="112">
        <v>-1.8989819525491058E-2</v>
      </c>
    </row>
    <row r="9" spans="1:10" s="20" customFormat="1" collapsed="1">
      <c r="A9" s="21">
        <v>6</v>
      </c>
      <c r="B9" s="177" t="s">
        <v>79</v>
      </c>
      <c r="C9" s="100">
        <v>39413</v>
      </c>
      <c r="D9" s="100">
        <v>39589</v>
      </c>
      <c r="E9" s="95">
        <v>1.4239808787460673E-2</v>
      </c>
      <c r="F9" s="95">
        <v>4.1848366163847572E-2</v>
      </c>
      <c r="G9" s="95">
        <v>8.6531610670111059E-2</v>
      </c>
      <c r="H9" s="95">
        <v>0.17590681023517174</v>
      </c>
      <c r="I9" s="101">
        <v>1.6174090648853356</v>
      </c>
      <c r="J9" s="112">
        <v>0.11688521268215779</v>
      </c>
    </row>
    <row r="10" spans="1:10" s="20" customFormat="1" collapsed="1">
      <c r="A10" s="21">
        <v>7</v>
      </c>
      <c r="B10" s="177" t="s">
        <v>53</v>
      </c>
      <c r="C10" s="100">
        <v>39429</v>
      </c>
      <c r="D10" s="100">
        <v>39618</v>
      </c>
      <c r="E10" s="95">
        <v>2.6027618032402389E-2</v>
      </c>
      <c r="F10" s="95">
        <v>2.6855374758915973E-2</v>
      </c>
      <c r="G10" s="95">
        <v>3.6357288599623727E-2</v>
      </c>
      <c r="H10" s="95">
        <v>-2.4225332850855819E-2</v>
      </c>
      <c r="I10" s="101">
        <v>-3.7111392670152288E-2</v>
      </c>
      <c r="J10" s="112">
        <v>-4.375217893258343E-3</v>
      </c>
    </row>
    <row r="11" spans="1:10" s="20" customFormat="1" collapsed="1">
      <c r="A11" s="21">
        <v>8</v>
      </c>
      <c r="B11" s="177" t="s">
        <v>57</v>
      </c>
      <c r="C11" s="100">
        <v>39527</v>
      </c>
      <c r="D11" s="100">
        <v>39715</v>
      </c>
      <c r="E11" s="95">
        <v>7.5989820741868552E-3</v>
      </c>
      <c r="F11" s="95">
        <v>2.1852144673393248E-2</v>
      </c>
      <c r="G11" s="95">
        <v>5.3004036053699632E-2</v>
      </c>
      <c r="H11" s="95">
        <v>0.12158955735613497</v>
      </c>
      <c r="I11" s="101">
        <v>1.9257978512396812</v>
      </c>
      <c r="J11" s="112">
        <v>0.13704633603782801</v>
      </c>
    </row>
    <row r="12" spans="1:10" s="20" customFormat="1">
      <c r="A12" s="21">
        <v>9</v>
      </c>
      <c r="B12" s="177" t="s">
        <v>56</v>
      </c>
      <c r="C12" s="100">
        <v>39560</v>
      </c>
      <c r="D12" s="100">
        <v>39770</v>
      </c>
      <c r="E12" s="95">
        <v>5.1612617715585785E-2</v>
      </c>
      <c r="F12" s="95">
        <v>2.8142195005597781E-2</v>
      </c>
      <c r="G12" s="95">
        <v>0.12224119162649494</v>
      </c>
      <c r="H12" s="95">
        <v>0.26851033684041803</v>
      </c>
      <c r="I12" s="101">
        <v>-0.34118070935151668</v>
      </c>
      <c r="J12" s="112">
        <v>-4.9569288532920863E-2</v>
      </c>
    </row>
    <row r="13" spans="1:10" s="20" customFormat="1">
      <c r="A13" s="21">
        <v>10</v>
      </c>
      <c r="B13" s="177" t="s">
        <v>37</v>
      </c>
      <c r="C13" s="100">
        <v>39884</v>
      </c>
      <c r="D13" s="100">
        <v>40001</v>
      </c>
      <c r="E13" s="95">
        <v>3.4930494985298655E-2</v>
      </c>
      <c r="F13" s="95">
        <v>1.0242841939024805E-2</v>
      </c>
      <c r="G13" s="95">
        <v>3.8225473321980674E-2</v>
      </c>
      <c r="H13" s="95">
        <v>0.14680264157129375</v>
      </c>
      <c r="I13" s="101">
        <v>-0.20276532634805666</v>
      </c>
      <c r="J13" s="112">
        <v>-2.9470671798310977E-2</v>
      </c>
    </row>
    <row r="14" spans="1:10" s="20" customFormat="1">
      <c r="A14" s="21">
        <v>11</v>
      </c>
      <c r="B14" s="177" t="s">
        <v>51</v>
      </c>
      <c r="C14" s="100">
        <v>40031</v>
      </c>
      <c r="D14" s="100">
        <v>40129</v>
      </c>
      <c r="E14" s="95">
        <v>8.8597252207662569E-2</v>
      </c>
      <c r="F14" s="95">
        <v>8.6920019672609428E-3</v>
      </c>
      <c r="G14" s="95">
        <v>0.24670359969642042</v>
      </c>
      <c r="H14" s="95">
        <v>0.41041887840728997</v>
      </c>
      <c r="I14" s="101">
        <v>-0.68973577018174792</v>
      </c>
      <c r="J14" s="112">
        <v>-0.14955131704581037</v>
      </c>
    </row>
    <row r="15" spans="1:10" s="20" customFormat="1">
      <c r="A15" s="21">
        <v>12</v>
      </c>
      <c r="B15" s="177" t="s">
        <v>80</v>
      </c>
      <c r="C15" s="100">
        <v>40253</v>
      </c>
      <c r="D15" s="100">
        <v>40366</v>
      </c>
      <c r="E15" s="95">
        <v>6.6385840536145935E-2</v>
      </c>
      <c r="F15" s="95">
        <v>4.1861752912221606E-2</v>
      </c>
      <c r="G15" s="95">
        <v>0.24385674020623305</v>
      </c>
      <c r="H15" s="95">
        <v>0.38759803806645965</v>
      </c>
      <c r="I15" s="101">
        <v>-0.12102057353627005</v>
      </c>
      <c r="J15" s="112">
        <v>-1.9426628193911166E-2</v>
      </c>
    </row>
    <row r="16" spans="1:10" s="20" customFormat="1">
      <c r="A16" s="21">
        <v>13</v>
      </c>
      <c r="B16" s="177" t="s">
        <v>36</v>
      </c>
      <c r="C16" s="100">
        <v>40114</v>
      </c>
      <c r="D16" s="100">
        <v>40401</v>
      </c>
      <c r="E16" s="95" t="s">
        <v>78</v>
      </c>
      <c r="F16" s="95">
        <v>-1.8572460474738151E-2</v>
      </c>
      <c r="G16" s="95">
        <v>0.17054010916634255</v>
      </c>
      <c r="H16" s="95">
        <v>0.51242893527037814</v>
      </c>
      <c r="I16" s="101">
        <v>7.9251510717917251E-2</v>
      </c>
      <c r="J16" s="112">
        <v>1.1840258059974573E-2</v>
      </c>
    </row>
    <row r="17" spans="1:10" s="20" customFormat="1">
      <c r="A17" s="21">
        <v>14</v>
      </c>
      <c r="B17" s="177" t="s">
        <v>38</v>
      </c>
      <c r="C17" s="100">
        <v>40226</v>
      </c>
      <c r="D17" s="100">
        <v>40430</v>
      </c>
      <c r="E17" s="95">
        <v>1.087891440673916E-2</v>
      </c>
      <c r="F17" s="95">
        <v>4.0930484918987098E-2</v>
      </c>
      <c r="G17" s="95">
        <v>7.7342972746726524E-2</v>
      </c>
      <c r="H17" s="95">
        <v>0.14605227429705159</v>
      </c>
      <c r="I17" s="101">
        <v>1.8400116312056776</v>
      </c>
      <c r="J17" s="112">
        <v>0.17714854064449947</v>
      </c>
    </row>
    <row r="18" spans="1:10" s="20" customFormat="1">
      <c r="A18" s="21">
        <v>15</v>
      </c>
      <c r="B18" s="70" t="s">
        <v>39</v>
      </c>
      <c r="C18" s="100">
        <v>40427</v>
      </c>
      <c r="D18" s="100">
        <v>40543</v>
      </c>
      <c r="E18" s="95">
        <v>1.5305705358378274E-2</v>
      </c>
      <c r="F18" s="95">
        <v>4.8602676671168021E-2</v>
      </c>
      <c r="G18" s="95">
        <v>8.0723014667477111E-2</v>
      </c>
      <c r="H18" s="95">
        <v>0.11135409745009328</v>
      </c>
      <c r="I18" s="101">
        <v>1.255000735694793</v>
      </c>
      <c r="J18" s="112">
        <v>0.14283635950035012</v>
      </c>
    </row>
    <row r="19" spans="1:10" s="20" customFormat="1">
      <c r="A19" s="21">
        <v>16</v>
      </c>
      <c r="B19" s="178" t="s">
        <v>50</v>
      </c>
      <c r="C19" s="100">
        <v>40444</v>
      </c>
      <c r="D19" s="100">
        <v>40638</v>
      </c>
      <c r="E19" s="95">
        <v>1.7513343858056807E-2</v>
      </c>
      <c r="F19" s="95">
        <v>4.0490794463583946E-2</v>
      </c>
      <c r="G19" s="95">
        <v>7.5979762088870917E-2</v>
      </c>
      <c r="H19" s="95">
        <v>0.12336196459788495</v>
      </c>
      <c r="I19" s="101">
        <v>0.26429475324675789</v>
      </c>
      <c r="J19" s="112">
        <v>4.1044482832533369E-2</v>
      </c>
    </row>
    <row r="20" spans="1:10" s="20" customFormat="1">
      <c r="A20" s="21">
        <v>17</v>
      </c>
      <c r="B20" s="70" t="s">
        <v>81</v>
      </c>
      <c r="C20" s="100">
        <v>40427</v>
      </c>
      <c r="D20" s="100">
        <v>40708</v>
      </c>
      <c r="E20" s="95">
        <v>1.2475380963517857E-2</v>
      </c>
      <c r="F20" s="95">
        <v>3.8568162636085424E-2</v>
      </c>
      <c r="G20" s="95">
        <v>7.3169306600691097E-2</v>
      </c>
      <c r="H20" s="95">
        <v>0.1101348183385642</v>
      </c>
      <c r="I20" s="101">
        <v>1.6865463414634427</v>
      </c>
      <c r="J20" s="112">
        <v>0.19157250269817649</v>
      </c>
    </row>
    <row r="21" spans="1:10" s="20" customFormat="1">
      <c r="A21" s="21">
        <v>18</v>
      </c>
      <c r="B21" s="70" t="s">
        <v>49</v>
      </c>
      <c r="C21" s="100">
        <v>41026</v>
      </c>
      <c r="D21" s="100">
        <v>41242</v>
      </c>
      <c r="E21" s="95">
        <v>4.427115066572207E-2</v>
      </c>
      <c r="F21" s="95">
        <v>2.0788718669911166E-2</v>
      </c>
      <c r="G21" s="95">
        <v>5.2403076868696941E-2</v>
      </c>
      <c r="H21" s="95">
        <v>0.12372080933804597</v>
      </c>
      <c r="I21" s="101">
        <v>0.50806625225586521</v>
      </c>
      <c r="J21" s="112">
        <v>0.10339732070724761</v>
      </c>
    </row>
    <row r="22" spans="1:10" s="20" customFormat="1" ht="15.75" thickBot="1">
      <c r="A22" s="21"/>
      <c r="B22" s="179" t="s">
        <v>82</v>
      </c>
      <c r="C22" s="129"/>
      <c r="D22" s="129"/>
      <c r="E22" s="130">
        <f>AVERAGE(E4:E21)</f>
        <v>2.9907948653320894E-2</v>
      </c>
      <c r="F22" s="130">
        <f>AVERAGE(F4:F21)</f>
        <v>2.3240436329942018E-2</v>
      </c>
      <c r="G22" s="130">
        <f>AVERAGE(G4:G21)</f>
        <v>9.8821783359303431E-2</v>
      </c>
      <c r="H22" s="130">
        <f>AVERAGE(H4:H21)</f>
        <v>0.17870062450200239</v>
      </c>
      <c r="I22" s="133" t="s">
        <v>2</v>
      </c>
      <c r="J22" s="133" t="s">
        <v>2</v>
      </c>
    </row>
    <row r="23" spans="1:10" s="20" customFormat="1">
      <c r="A23" s="159" t="s">
        <v>77</v>
      </c>
      <c r="B23" s="159"/>
      <c r="C23" s="159"/>
      <c r="D23" s="159"/>
      <c r="E23" s="159"/>
      <c r="F23" s="159"/>
      <c r="G23" s="159"/>
      <c r="H23" s="159"/>
      <c r="I23" s="159"/>
      <c r="J23" s="159"/>
    </row>
    <row r="24" spans="1:10" s="20" customFormat="1" collapsed="1"/>
    <row r="25" spans="1:10" s="20" customFormat="1" collapsed="1"/>
    <row r="26" spans="1:10" s="20" customFormat="1" collapsed="1"/>
    <row r="27" spans="1:10" s="20" customFormat="1" collapsed="1"/>
    <row r="28" spans="1:10" s="20" customFormat="1" collapsed="1"/>
    <row r="29" spans="1:10" s="20" customFormat="1" collapsed="1"/>
    <row r="30" spans="1:10" s="20" customFormat="1" collapsed="1"/>
    <row r="31" spans="1:10" s="20" customFormat="1" collapsed="1"/>
    <row r="32" spans="1:10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/>
    <row r="38" spans="3:8" s="20" customFormat="1"/>
    <row r="39" spans="3:8" s="27" customFormat="1">
      <c r="C39" s="28"/>
      <c r="D39" s="28"/>
      <c r="E39" s="29"/>
      <c r="F39" s="29"/>
      <c r="G39" s="29"/>
      <c r="H39" s="29"/>
    </row>
    <row r="40" spans="3:8" s="27" customFormat="1">
      <c r="C40" s="28"/>
      <c r="D40" s="28"/>
      <c r="E40" s="29"/>
      <c r="F40" s="29"/>
      <c r="G40" s="29"/>
      <c r="H40" s="29"/>
    </row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</sheetData>
  <mergeCells count="4">
    <mergeCell ref="A1:H1"/>
    <mergeCell ref="A2:A3"/>
    <mergeCell ref="E2:J2"/>
    <mergeCell ref="A23:J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zoomScale="80" workbookViewId="0">
      <selection activeCell="J34" sqref="J34"/>
    </sheetView>
  </sheetViews>
  <sheetFormatPr defaultRowHeight="14.25"/>
  <cols>
    <col min="1" max="1" width="3.85546875" style="27" customWidth="1"/>
    <col min="2" max="2" width="64.4257812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60" t="s">
        <v>94</v>
      </c>
      <c r="B1" s="160"/>
      <c r="C1" s="160"/>
      <c r="D1" s="160"/>
      <c r="E1" s="160"/>
      <c r="F1" s="160"/>
      <c r="G1" s="160"/>
    </row>
    <row r="2" spans="1:8" ht="15.75" customHeight="1" thickBot="1">
      <c r="A2" s="182" t="s">
        <v>95</v>
      </c>
      <c r="B2" s="85"/>
      <c r="C2" s="161" t="s">
        <v>96</v>
      </c>
      <c r="D2" s="162"/>
      <c r="E2" s="161" t="s">
        <v>97</v>
      </c>
      <c r="F2" s="162"/>
      <c r="G2" s="86"/>
    </row>
    <row r="3" spans="1:8" ht="45.75" thickBot="1">
      <c r="A3" s="183"/>
      <c r="B3" s="184" t="s">
        <v>67</v>
      </c>
      <c r="C3" s="40" t="s">
        <v>98</v>
      </c>
      <c r="D3" s="33" t="s">
        <v>99</v>
      </c>
      <c r="E3" s="33" t="s">
        <v>100</v>
      </c>
      <c r="F3" s="33" t="s">
        <v>99</v>
      </c>
      <c r="G3" s="185" t="s">
        <v>101</v>
      </c>
    </row>
    <row r="4" spans="1:8" ht="15" customHeight="1">
      <c r="A4" s="21">
        <v>1</v>
      </c>
      <c r="B4" s="70" t="s">
        <v>34</v>
      </c>
      <c r="C4" s="36">
        <v>357.55707000000029</v>
      </c>
      <c r="D4" s="91">
        <v>1.6455130190963421E-2</v>
      </c>
      <c r="E4" s="37">
        <v>14</v>
      </c>
      <c r="F4" s="91">
        <v>2.7944669554282519E-4</v>
      </c>
      <c r="G4" s="38">
        <v>6.1187332140404962</v>
      </c>
      <c r="H4" s="50"/>
    </row>
    <row r="5" spans="1:8" ht="14.25" customHeight="1">
      <c r="A5" s="21">
        <v>2</v>
      </c>
      <c r="B5" s="35" t="s">
        <v>41</v>
      </c>
      <c r="C5" s="36">
        <v>43.673350000000092</v>
      </c>
      <c r="D5" s="91">
        <v>1.6179081844370946E-2</v>
      </c>
      <c r="E5" s="37">
        <v>2</v>
      </c>
      <c r="F5" s="91">
        <v>1.9120458891013384E-3</v>
      </c>
      <c r="G5" s="38">
        <v>5.3131133708857092</v>
      </c>
      <c r="H5" s="50"/>
    </row>
    <row r="6" spans="1:8">
      <c r="A6" s="21">
        <v>3</v>
      </c>
      <c r="B6" s="35" t="s">
        <v>80</v>
      </c>
      <c r="C6" s="36">
        <v>154.43483999999984</v>
      </c>
      <c r="D6" s="91">
        <v>6.6385840536141022E-2</v>
      </c>
      <c r="E6" s="37">
        <v>0</v>
      </c>
      <c r="F6" s="91">
        <v>0</v>
      </c>
      <c r="G6" s="38">
        <v>0</v>
      </c>
    </row>
    <row r="7" spans="1:8">
      <c r="A7" s="21">
        <v>4</v>
      </c>
      <c r="B7" s="186" t="s">
        <v>37</v>
      </c>
      <c r="C7" s="36">
        <v>123.26506999999984</v>
      </c>
      <c r="D7" s="91">
        <v>3.4930494985476832E-2</v>
      </c>
      <c r="E7" s="37">
        <v>0</v>
      </c>
      <c r="F7" s="91">
        <v>0</v>
      </c>
      <c r="G7" s="38">
        <v>0</v>
      </c>
    </row>
    <row r="8" spans="1:8">
      <c r="A8" s="21">
        <v>5</v>
      </c>
      <c r="B8" s="35" t="s">
        <v>51</v>
      </c>
      <c r="C8" s="36">
        <v>99.063600000000093</v>
      </c>
      <c r="D8" s="91">
        <v>8.8597252207696126E-2</v>
      </c>
      <c r="E8" s="37">
        <v>0</v>
      </c>
      <c r="F8" s="91">
        <v>0</v>
      </c>
      <c r="G8" s="38">
        <v>0</v>
      </c>
    </row>
    <row r="9" spans="1:8">
      <c r="A9" s="21">
        <v>6</v>
      </c>
      <c r="B9" s="187" t="s">
        <v>81</v>
      </c>
      <c r="C9" s="36">
        <v>62.431730000000449</v>
      </c>
      <c r="D9" s="91">
        <v>1.2475380963508309E-2</v>
      </c>
      <c r="E9" s="37">
        <v>0</v>
      </c>
      <c r="F9" s="91">
        <v>0</v>
      </c>
      <c r="G9" s="38">
        <v>0</v>
      </c>
    </row>
    <row r="10" spans="1:8" ht="15">
      <c r="A10" s="21">
        <v>7</v>
      </c>
      <c r="B10" s="188" t="s">
        <v>102</v>
      </c>
      <c r="C10" s="36">
        <v>49.903300000000272</v>
      </c>
      <c r="D10" s="91">
        <v>1.5305705358376836E-2</v>
      </c>
      <c r="E10" s="37">
        <v>0</v>
      </c>
      <c r="F10" s="91">
        <v>0</v>
      </c>
      <c r="G10" s="38">
        <v>0</v>
      </c>
    </row>
    <row r="11" spans="1:8">
      <c r="A11" s="21">
        <v>8</v>
      </c>
      <c r="B11" s="35" t="s">
        <v>54</v>
      </c>
      <c r="C11" s="36">
        <v>43.300109999999982</v>
      </c>
      <c r="D11" s="91">
        <v>5.737813035334606E-2</v>
      </c>
      <c r="E11" s="37">
        <v>0</v>
      </c>
      <c r="F11" s="91">
        <v>0</v>
      </c>
      <c r="G11" s="38">
        <v>0</v>
      </c>
    </row>
    <row r="12" spans="1:8">
      <c r="A12" s="21">
        <v>9</v>
      </c>
      <c r="B12" s="35" t="s">
        <v>38</v>
      </c>
      <c r="C12" s="36">
        <v>38.785389999999666</v>
      </c>
      <c r="D12" s="91">
        <v>1.0878914406726076E-2</v>
      </c>
      <c r="E12" s="37">
        <v>0</v>
      </c>
      <c r="F12" s="91">
        <v>0</v>
      </c>
      <c r="G12" s="38">
        <v>0</v>
      </c>
    </row>
    <row r="13" spans="1:8">
      <c r="A13" s="21">
        <v>10</v>
      </c>
      <c r="B13" s="35" t="s">
        <v>56</v>
      </c>
      <c r="C13" s="36">
        <v>31.361249999999998</v>
      </c>
      <c r="D13" s="91">
        <v>5.1612617715607968E-2</v>
      </c>
      <c r="E13" s="37">
        <v>0</v>
      </c>
      <c r="F13" s="91">
        <v>0</v>
      </c>
      <c r="G13" s="38">
        <v>0</v>
      </c>
    </row>
    <row r="14" spans="1:8">
      <c r="A14" s="21">
        <v>11</v>
      </c>
      <c r="B14" s="35" t="s">
        <v>53</v>
      </c>
      <c r="C14" s="36">
        <v>23.326780000000028</v>
      </c>
      <c r="D14" s="91">
        <v>2.6027618032405577E-2</v>
      </c>
      <c r="E14" s="37">
        <v>0</v>
      </c>
      <c r="F14" s="91">
        <v>0</v>
      </c>
      <c r="G14" s="38">
        <v>0</v>
      </c>
    </row>
    <row r="15" spans="1:8">
      <c r="A15" s="21">
        <v>12</v>
      </c>
      <c r="B15" s="35" t="s">
        <v>55</v>
      </c>
      <c r="C15" s="36">
        <v>-0.38900000000000001</v>
      </c>
      <c r="D15" s="91">
        <v>-5.2702327425917575E-4</v>
      </c>
      <c r="E15" s="37">
        <v>0</v>
      </c>
      <c r="F15" s="91">
        <v>0</v>
      </c>
      <c r="G15" s="38">
        <v>0</v>
      </c>
    </row>
    <row r="16" spans="1:8">
      <c r="A16" s="21">
        <v>13</v>
      </c>
      <c r="B16" s="70" t="s">
        <v>49</v>
      </c>
      <c r="C16" s="36">
        <v>59.579209999999961</v>
      </c>
      <c r="D16" s="91">
        <v>4.1243672572207069E-2</v>
      </c>
      <c r="E16" s="37">
        <v>-29</v>
      </c>
      <c r="F16" s="91">
        <v>-2.8991302609217237E-3</v>
      </c>
      <c r="G16" s="38">
        <v>-4.218260418874304</v>
      </c>
      <c r="H16" s="50"/>
    </row>
    <row r="17" spans="1:8">
      <c r="A17" s="21">
        <v>14</v>
      </c>
      <c r="B17" s="170" t="s">
        <v>52</v>
      </c>
      <c r="C17" s="36">
        <v>33.604350000000089</v>
      </c>
      <c r="D17" s="91">
        <v>3.0123450088036567E-2</v>
      </c>
      <c r="E17" s="37">
        <v>-3</v>
      </c>
      <c r="F17" s="91">
        <v>-5.076142131979695E-3</v>
      </c>
      <c r="G17" s="38">
        <v>-5.7698047208121999</v>
      </c>
    </row>
    <row r="18" spans="1:8">
      <c r="A18" s="21">
        <v>15</v>
      </c>
      <c r="B18" s="35" t="s">
        <v>103</v>
      </c>
      <c r="C18" s="36">
        <v>-49.953879999999891</v>
      </c>
      <c r="D18" s="91">
        <v>-1.763254250151311E-2</v>
      </c>
      <c r="E18" s="37">
        <v>-20</v>
      </c>
      <c r="F18" s="91">
        <v>-2.7548209366391185E-2</v>
      </c>
      <c r="G18" s="38">
        <v>-78.132312105333995</v>
      </c>
    </row>
    <row r="19" spans="1:8">
      <c r="A19" s="21">
        <v>16</v>
      </c>
      <c r="B19" s="35" t="s">
        <v>50</v>
      </c>
      <c r="C19" s="36">
        <v>-54.388300000000044</v>
      </c>
      <c r="D19" s="91">
        <v>-3.5908193473293382E-2</v>
      </c>
      <c r="E19" s="37">
        <v>-64</v>
      </c>
      <c r="F19" s="91">
        <v>-5.2502050861361775E-2</v>
      </c>
      <c r="G19" s="38">
        <v>-82.133430695712178</v>
      </c>
    </row>
    <row r="20" spans="1:8">
      <c r="A20" s="21">
        <v>17</v>
      </c>
      <c r="B20" s="35" t="s">
        <v>57</v>
      </c>
      <c r="C20" s="36">
        <v>-133.80551</v>
      </c>
      <c r="D20" s="91">
        <v>-0.27428882838702778</v>
      </c>
      <c r="E20" s="37">
        <v>-47</v>
      </c>
      <c r="F20" s="91">
        <v>-0.27976190476190477</v>
      </c>
      <c r="G20" s="38">
        <v>-137.0507423214286</v>
      </c>
    </row>
    <row r="21" spans="1:8">
      <c r="A21" s="21">
        <v>18</v>
      </c>
      <c r="B21" s="35" t="s">
        <v>36</v>
      </c>
      <c r="C21" s="36" t="s">
        <v>78</v>
      </c>
      <c r="D21" s="36" t="s">
        <v>78</v>
      </c>
      <c r="E21" s="36" t="s">
        <v>78</v>
      </c>
      <c r="F21" s="36" t="s">
        <v>78</v>
      </c>
      <c r="G21" s="36" t="s">
        <v>78</v>
      </c>
    </row>
    <row r="22" spans="1:8" ht="15.75" thickBot="1">
      <c r="A22" s="84"/>
      <c r="B22" s="87" t="s">
        <v>58</v>
      </c>
      <c r="C22" s="88">
        <v>881.74936000000082</v>
      </c>
      <c r="D22" s="92">
        <v>1.6443126769506811E-2</v>
      </c>
      <c r="E22" s="89">
        <v>-147</v>
      </c>
      <c r="F22" s="92">
        <v>-4.9736245644272162E-5</v>
      </c>
      <c r="G22" s="90">
        <v>-295.87270367723511</v>
      </c>
      <c r="H22" s="50"/>
    </row>
    <row r="23" spans="1:8">
      <c r="B23" s="64"/>
      <c r="C23" s="65"/>
      <c r="D23" s="66"/>
      <c r="E23" s="67"/>
      <c r="F23" s="66"/>
      <c r="G23" s="65"/>
      <c r="H23" s="50"/>
    </row>
    <row r="24" spans="1:8">
      <c r="A24" s="27" t="s">
        <v>104</v>
      </c>
    </row>
    <row r="25" spans="1:8">
      <c r="A25" s="27" t="s">
        <v>165</v>
      </c>
    </row>
    <row r="42" spans="2:5" ht="15">
      <c r="B42" s="56"/>
      <c r="C42" s="57"/>
      <c r="D42" s="58"/>
      <c r="E42" s="59"/>
    </row>
    <row r="43" spans="2:5" ht="15">
      <c r="B43" s="56"/>
      <c r="C43" s="57"/>
      <c r="D43" s="58"/>
      <c r="E43" s="59"/>
    </row>
    <row r="44" spans="2:5" ht="15">
      <c r="B44" s="56"/>
      <c r="C44" s="57"/>
      <c r="D44" s="58"/>
      <c r="E44" s="59"/>
    </row>
    <row r="45" spans="2:5" ht="15">
      <c r="B45" s="56"/>
      <c r="C45" s="57"/>
      <c r="D45" s="58"/>
      <c r="E45" s="59"/>
    </row>
    <row r="46" spans="2:5" ht="15">
      <c r="B46" s="56"/>
      <c r="C46" s="57"/>
      <c r="D46" s="58"/>
      <c r="E46" s="59"/>
    </row>
    <row r="47" spans="2:5" ht="15">
      <c r="B47" s="56"/>
      <c r="C47" s="57"/>
      <c r="D47" s="58"/>
      <c r="E47" s="59"/>
    </row>
    <row r="48" spans="2:5" ht="15">
      <c r="B48" s="58"/>
      <c r="C48" s="58"/>
      <c r="D48" s="58"/>
      <c r="E48" s="58"/>
    </row>
    <row r="51" spans="2:6" ht="14.25" customHeight="1"/>
    <row r="52" spans="2:6">
      <c r="F52" s="50"/>
    </row>
    <row r="54" spans="2:6">
      <c r="F54"/>
    </row>
    <row r="55" spans="2:6">
      <c r="F55"/>
    </row>
    <row r="56" spans="2:6" ht="30.75" thickBot="1">
      <c r="B56" s="40" t="s">
        <v>67</v>
      </c>
      <c r="C56" s="33" t="s">
        <v>105</v>
      </c>
      <c r="D56" s="33" t="s">
        <v>106</v>
      </c>
      <c r="E56" s="34" t="s">
        <v>107</v>
      </c>
      <c r="F56"/>
    </row>
    <row r="57" spans="2:6">
      <c r="B57" s="35" t="str">
        <f t="shared" ref="B57:D59" si="0">B4</f>
        <v>KINTO-Klasychnyi</v>
      </c>
      <c r="C57" s="36">
        <f t="shared" si="0"/>
        <v>357.55707000000029</v>
      </c>
      <c r="D57" s="91">
        <f t="shared" si="0"/>
        <v>1.6455130190963421E-2</v>
      </c>
      <c r="E57" s="38">
        <f>G4</f>
        <v>6.1187332140404962</v>
      </c>
    </row>
    <row r="58" spans="2:6">
      <c r="B58" s="35" t="str">
        <f t="shared" si="0"/>
        <v>ОТP Klasychnyi</v>
      </c>
      <c r="C58" s="36">
        <f t="shared" si="0"/>
        <v>43.673350000000092</v>
      </c>
      <c r="D58" s="91">
        <f t="shared" si="0"/>
        <v>1.6179081844370946E-2</v>
      </c>
      <c r="E58" s="38">
        <f>G5</f>
        <v>5.3131133708857092</v>
      </c>
    </row>
    <row r="59" spans="2:6">
      <c r="B59" s="35" t="str">
        <f t="shared" si="0"/>
        <v>ОТP Fond Aktsii</v>
      </c>
      <c r="C59" s="36">
        <f t="shared" si="0"/>
        <v>154.43483999999984</v>
      </c>
      <c r="D59" s="91">
        <f t="shared" si="0"/>
        <v>6.6385840536141022E-2</v>
      </c>
      <c r="E59" s="38">
        <f>G6</f>
        <v>0</v>
      </c>
    </row>
    <row r="60" spans="2:6">
      <c r="B60" s="35" t="str">
        <f t="shared" ref="B60:D61" si="1">B7</f>
        <v>KINTO-Ekviti</v>
      </c>
      <c r="C60" s="36">
        <f t="shared" si="1"/>
        <v>123.26506999999984</v>
      </c>
      <c r="D60" s="91">
        <f t="shared" si="1"/>
        <v>3.4930494985476832E-2</v>
      </c>
      <c r="E60" s="38">
        <f>G7</f>
        <v>0</v>
      </c>
    </row>
    <row r="61" spans="2:6">
      <c r="B61" s="35" t="str">
        <f t="shared" si="1"/>
        <v>Аrgentum</v>
      </c>
      <c r="C61" s="36">
        <f t="shared" si="1"/>
        <v>99.063600000000093</v>
      </c>
      <c r="D61" s="91">
        <f t="shared" si="1"/>
        <v>8.8597252207696126E-2</v>
      </c>
      <c r="E61" s="38">
        <f>G8</f>
        <v>0</v>
      </c>
    </row>
    <row r="62" spans="2:6">
      <c r="B62" s="35" t="str">
        <f t="shared" ref="B62:D67" si="2">B15</f>
        <v>Bonum Optimum</v>
      </c>
      <c r="C62" s="36">
        <f t="shared" si="2"/>
        <v>-0.38900000000000001</v>
      </c>
      <c r="D62" s="91">
        <f t="shared" si="2"/>
        <v>-5.2702327425917575E-4</v>
      </c>
      <c r="E62" s="38">
        <f t="shared" ref="E62:E67" si="3">G15</f>
        <v>0</v>
      </c>
    </row>
    <row r="63" spans="2:6">
      <c r="B63" s="35" t="str">
        <f t="shared" si="2"/>
        <v>KINTO-Kaznacheyskyi</v>
      </c>
      <c r="C63" s="36">
        <f t="shared" si="2"/>
        <v>59.579209999999961</v>
      </c>
      <c r="D63" s="91">
        <f t="shared" si="2"/>
        <v>4.1243672572207069E-2</v>
      </c>
      <c r="E63" s="38">
        <f t="shared" si="3"/>
        <v>-4.218260418874304</v>
      </c>
    </row>
    <row r="64" spans="2:6">
      <c r="B64" s="35" t="str">
        <f t="shared" si="2"/>
        <v>UNIVER.UA/Volodymyr Velykyi: Fond Zbalansovanyi</v>
      </c>
      <c r="C64" s="36">
        <f t="shared" si="2"/>
        <v>33.604350000000089</v>
      </c>
      <c r="D64" s="91">
        <f t="shared" si="2"/>
        <v>3.0123450088036567E-2</v>
      </c>
      <c r="E64" s="38">
        <f t="shared" si="3"/>
        <v>-5.7698047208121999</v>
      </c>
    </row>
    <row r="65" spans="2:5">
      <c r="B65" s="35" t="str">
        <f t="shared" si="2"/>
        <v>Altus-Zbalansovanyi</v>
      </c>
      <c r="C65" s="36">
        <f t="shared" si="2"/>
        <v>-49.953879999999891</v>
      </c>
      <c r="D65" s="91">
        <f t="shared" si="2"/>
        <v>-1.763254250151311E-2</v>
      </c>
      <c r="E65" s="38">
        <f t="shared" si="3"/>
        <v>-78.132312105333995</v>
      </c>
    </row>
    <row r="66" spans="2:5">
      <c r="B66" s="35" t="str">
        <f t="shared" si="2"/>
        <v>VSI</v>
      </c>
      <c r="C66" s="36">
        <f t="shared" si="2"/>
        <v>-54.388300000000044</v>
      </c>
      <c r="D66" s="91">
        <f t="shared" si="2"/>
        <v>-3.5908193473293382E-2</v>
      </c>
      <c r="E66" s="38">
        <f t="shared" si="3"/>
        <v>-82.133430695712178</v>
      </c>
    </row>
    <row r="67" spans="2:5">
      <c r="B67" s="35" t="str">
        <f t="shared" si="2"/>
        <v>Altus-Stratehichnyi</v>
      </c>
      <c r="C67" s="36">
        <f t="shared" si="2"/>
        <v>-133.80551</v>
      </c>
      <c r="D67" s="91">
        <f t="shared" si="2"/>
        <v>-0.27428882838702778</v>
      </c>
      <c r="E67" s="38">
        <f t="shared" si="3"/>
        <v>-137.0507423214286</v>
      </c>
    </row>
    <row r="68" spans="2:5" ht="15">
      <c r="B68" s="119" t="s">
        <v>58</v>
      </c>
      <c r="C68" s="120">
        <f>SUM(C57:C67)</f>
        <v>632.64080000000013</v>
      </c>
      <c r="D68" s="120"/>
      <c r="E68" s="120">
        <f>SUM(E57:E67)</f>
        <v>-295.87270367723511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zoomScale="80" workbookViewId="0">
      <selection activeCell="A19" sqref="A19:A25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2" t="s">
        <v>67</v>
      </c>
      <c r="B1" s="63" t="s">
        <v>108</v>
      </c>
      <c r="C1" s="10"/>
    </row>
    <row r="2" spans="1:3" ht="14.25">
      <c r="A2" s="177" t="s">
        <v>55</v>
      </c>
      <c r="B2" s="131">
        <v>-5.2702327428233442E-4</v>
      </c>
      <c r="C2" s="10"/>
    </row>
    <row r="3" spans="1:3" ht="14.25">
      <c r="A3" s="35" t="s">
        <v>57</v>
      </c>
      <c r="B3" s="125">
        <v>7.5989820741868552E-3</v>
      </c>
      <c r="C3" s="10"/>
    </row>
    <row r="4" spans="1:3" ht="14.25">
      <c r="A4" s="189" t="s">
        <v>40</v>
      </c>
      <c r="B4" s="125">
        <v>1.0196563943207559E-2</v>
      </c>
      <c r="C4" s="10"/>
    </row>
    <row r="5" spans="1:3" ht="14.25">
      <c r="A5" s="35" t="s">
        <v>38</v>
      </c>
      <c r="B5" s="126">
        <v>1.087891440673916E-2</v>
      </c>
      <c r="C5" s="10"/>
    </row>
    <row r="6" spans="1:3" ht="14.25">
      <c r="A6" s="187" t="s">
        <v>81</v>
      </c>
      <c r="B6" s="126">
        <v>1.2475380963517857E-2</v>
      </c>
      <c r="C6" s="10"/>
    </row>
    <row r="7" spans="1:3" ht="14.25">
      <c r="A7" s="121" t="s">
        <v>109</v>
      </c>
      <c r="B7" s="126">
        <v>1.4239808787460673E-2</v>
      </c>
      <c r="C7" s="10"/>
    </row>
    <row r="8" spans="1:3" ht="15">
      <c r="A8" s="188" t="s">
        <v>102</v>
      </c>
      <c r="B8" s="126">
        <v>1.5305705358378274E-2</v>
      </c>
      <c r="C8" s="10"/>
    </row>
    <row r="9" spans="1:3" ht="14.25">
      <c r="A9" s="121" t="s">
        <v>110</v>
      </c>
      <c r="B9" s="126">
        <v>1.617116451680034E-2</v>
      </c>
      <c r="C9" s="10"/>
    </row>
    <row r="10" spans="1:3" ht="14.25">
      <c r="A10" s="170" t="s">
        <v>50</v>
      </c>
      <c r="B10" s="126">
        <v>1.7513343858056807E-2</v>
      </c>
      <c r="C10" s="10"/>
    </row>
    <row r="11" spans="1:3" ht="14.25">
      <c r="A11" s="190" t="s">
        <v>111</v>
      </c>
      <c r="B11" s="126">
        <v>2.6027618032402389E-2</v>
      </c>
      <c r="C11" s="10"/>
    </row>
    <row r="12" spans="1:3" ht="14.25">
      <c r="A12" s="186" t="s">
        <v>37</v>
      </c>
      <c r="B12" s="126">
        <v>3.4930494985298655E-2</v>
      </c>
      <c r="C12" s="10"/>
    </row>
    <row r="13" spans="1:3" ht="14.25">
      <c r="A13" s="170" t="s">
        <v>52</v>
      </c>
      <c r="B13" s="126">
        <v>3.537918197624168E-2</v>
      </c>
      <c r="C13" s="10"/>
    </row>
    <row r="14" spans="1:3" ht="14.25">
      <c r="A14" s="190" t="s">
        <v>112</v>
      </c>
      <c r="B14" s="126">
        <v>4.427115066572207E-2</v>
      </c>
      <c r="C14" s="10"/>
    </row>
    <row r="15" spans="1:3" ht="14.25">
      <c r="A15" s="35" t="s">
        <v>56</v>
      </c>
      <c r="B15" s="126">
        <v>5.1612617715585785E-2</v>
      </c>
      <c r="C15" s="10"/>
    </row>
    <row r="16" spans="1:3" ht="14.25">
      <c r="A16" s="35" t="s">
        <v>54</v>
      </c>
      <c r="B16" s="127">
        <v>5.7378130353330947E-2</v>
      </c>
      <c r="C16" s="10"/>
    </row>
    <row r="17" spans="1:3" ht="14.25">
      <c r="A17" s="121" t="s">
        <v>80</v>
      </c>
      <c r="B17" s="126">
        <v>6.6385840536145935E-2</v>
      </c>
      <c r="C17" s="10"/>
    </row>
    <row r="18" spans="1:3" ht="14.25">
      <c r="A18" s="121" t="s">
        <v>51</v>
      </c>
      <c r="B18" s="126">
        <v>8.8597252207662569E-2</v>
      </c>
      <c r="C18" s="10"/>
    </row>
    <row r="19" spans="1:3" ht="14.25">
      <c r="A19" s="191" t="s">
        <v>113</v>
      </c>
      <c r="B19" s="125">
        <v>2.9907948653320894E-2</v>
      </c>
      <c r="C19" s="10"/>
    </row>
    <row r="20" spans="1:3" ht="14.25">
      <c r="A20" s="177" t="s">
        <v>15</v>
      </c>
      <c r="B20" s="125">
        <v>9.2066244471250558E-2</v>
      </c>
      <c r="C20" s="10"/>
    </row>
    <row r="21" spans="1:3" ht="14.25">
      <c r="A21" s="177" t="s">
        <v>14</v>
      </c>
      <c r="B21" s="125">
        <v>1.9460682632472359E-2</v>
      </c>
      <c r="C21" s="54"/>
    </row>
    <row r="22" spans="1:3" ht="14.25">
      <c r="A22" s="177" t="s">
        <v>114</v>
      </c>
      <c r="B22" s="125">
        <v>3.5725872255903512E-2</v>
      </c>
      <c r="C22" s="9"/>
    </row>
    <row r="23" spans="1:3" ht="14.25">
      <c r="A23" s="177" t="s">
        <v>115</v>
      </c>
      <c r="B23" s="125">
        <v>1.4325159328832937E-2</v>
      </c>
      <c r="C23" s="73"/>
    </row>
    <row r="24" spans="1:3" ht="14.25">
      <c r="A24" s="177" t="s">
        <v>116</v>
      </c>
      <c r="B24" s="125">
        <v>1.7178082191780821E-2</v>
      </c>
      <c r="C24" s="10"/>
    </row>
    <row r="25" spans="1:3" ht="15" thickBot="1">
      <c r="A25" s="192" t="s">
        <v>117</v>
      </c>
      <c r="B25" s="128">
        <v>6.2341993906687598E-2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8"/>
  <sheetViews>
    <sheetView zoomScale="85" workbookViewId="0">
      <selection activeCell="J29" sqref="J29"/>
    </sheetView>
  </sheetViews>
  <sheetFormatPr defaultRowHeight="14.25"/>
  <cols>
    <col min="1" max="1" width="4.7109375" style="29" customWidth="1"/>
    <col min="2" max="2" width="32.85546875" style="27" bestFit="1" customWidth="1"/>
    <col min="3" max="4" width="12.7109375" style="29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51" t="s">
        <v>118</v>
      </c>
      <c r="B1" s="151"/>
      <c r="C1" s="151"/>
      <c r="D1" s="151"/>
      <c r="E1" s="151"/>
      <c r="F1" s="151"/>
      <c r="G1" s="151"/>
      <c r="H1" s="151"/>
      <c r="I1" s="151"/>
      <c r="J1" s="151"/>
      <c r="K1" s="13"/>
      <c r="L1" s="14"/>
      <c r="M1" s="14"/>
    </row>
    <row r="2" spans="1:13" ht="45.75" thickBot="1">
      <c r="A2" s="15" t="s">
        <v>95</v>
      </c>
      <c r="B2" s="15" t="s">
        <v>67</v>
      </c>
      <c r="C2" s="42" t="s">
        <v>119</v>
      </c>
      <c r="D2" s="42" t="s">
        <v>120</v>
      </c>
      <c r="E2" s="42" t="s">
        <v>28</v>
      </c>
      <c r="F2" s="42" t="s">
        <v>29</v>
      </c>
      <c r="G2" s="42" t="s">
        <v>30</v>
      </c>
      <c r="H2" s="42" t="s">
        <v>31</v>
      </c>
      <c r="I2" s="17" t="s">
        <v>32</v>
      </c>
      <c r="J2" s="18" t="s">
        <v>33</v>
      </c>
    </row>
    <row r="3" spans="1:13">
      <c r="A3" s="21">
        <v>1</v>
      </c>
      <c r="B3" s="78" t="s">
        <v>124</v>
      </c>
      <c r="C3" s="194" t="s">
        <v>130</v>
      </c>
      <c r="D3" s="195" t="s">
        <v>131</v>
      </c>
      <c r="E3" s="79">
        <v>8493268.1099999994</v>
      </c>
      <c r="F3" s="80">
        <v>30146</v>
      </c>
      <c r="G3" s="79">
        <v>281.73781297684599</v>
      </c>
      <c r="H3" s="49">
        <v>100</v>
      </c>
      <c r="I3" s="78" t="s">
        <v>129</v>
      </c>
      <c r="J3" s="81" t="s">
        <v>11</v>
      </c>
    </row>
    <row r="4" spans="1:13" ht="14.25" customHeight="1">
      <c r="A4" s="21">
        <v>2</v>
      </c>
      <c r="B4" s="78" t="s">
        <v>125</v>
      </c>
      <c r="C4" s="194" t="s">
        <v>130</v>
      </c>
      <c r="D4" s="195" t="s">
        <v>132</v>
      </c>
      <c r="E4" s="79">
        <v>2016785.13</v>
      </c>
      <c r="F4" s="80">
        <v>54634</v>
      </c>
      <c r="G4" s="79">
        <v>36.91446956107918</v>
      </c>
      <c r="H4" s="49">
        <v>100</v>
      </c>
      <c r="I4" s="78" t="s">
        <v>129</v>
      </c>
      <c r="J4" s="81" t="s">
        <v>11</v>
      </c>
    </row>
    <row r="5" spans="1:13" ht="14.25" customHeight="1">
      <c r="A5" s="21">
        <v>3</v>
      </c>
      <c r="B5" s="170" t="s">
        <v>121</v>
      </c>
      <c r="C5" s="194" t="s">
        <v>130</v>
      </c>
      <c r="D5" s="195" t="s">
        <v>131</v>
      </c>
      <c r="E5" s="79">
        <v>1303900.77</v>
      </c>
      <c r="F5" s="80">
        <v>783</v>
      </c>
      <c r="G5" s="79">
        <v>1665.2627969348659</v>
      </c>
      <c r="H5" s="49">
        <v>1000</v>
      </c>
      <c r="I5" s="170" t="s">
        <v>126</v>
      </c>
      <c r="J5" s="81" t="s">
        <v>7</v>
      </c>
    </row>
    <row r="6" spans="1:13" ht="14.25" customHeight="1">
      <c r="A6" s="21">
        <v>4</v>
      </c>
      <c r="B6" s="170" t="s">
        <v>122</v>
      </c>
      <c r="C6" s="194" t="s">
        <v>130</v>
      </c>
      <c r="D6" s="195" t="s">
        <v>132</v>
      </c>
      <c r="E6" s="79">
        <v>1155136.1602</v>
      </c>
      <c r="F6" s="80">
        <v>2939</v>
      </c>
      <c r="G6" s="79">
        <v>393.03714195304525</v>
      </c>
      <c r="H6" s="49">
        <v>1000</v>
      </c>
      <c r="I6" s="170" t="s">
        <v>127</v>
      </c>
      <c r="J6" s="81" t="s">
        <v>0</v>
      </c>
    </row>
    <row r="7" spans="1:13" ht="14.25" customHeight="1">
      <c r="A7" s="21">
        <v>5</v>
      </c>
      <c r="B7" s="193" t="s">
        <v>123</v>
      </c>
      <c r="C7" s="194" t="s">
        <v>130</v>
      </c>
      <c r="D7" s="195" t="s">
        <v>131</v>
      </c>
      <c r="E7" s="79">
        <v>468754.74</v>
      </c>
      <c r="F7" s="80">
        <v>679</v>
      </c>
      <c r="G7" s="79">
        <v>690.36044182621504</v>
      </c>
      <c r="H7" s="49">
        <v>1000</v>
      </c>
      <c r="I7" s="170" t="s">
        <v>128</v>
      </c>
      <c r="J7" s="81" t="s">
        <v>1</v>
      </c>
    </row>
    <row r="8" spans="1:13" ht="15.75" thickBot="1">
      <c r="A8" s="152" t="s">
        <v>58</v>
      </c>
      <c r="B8" s="153"/>
      <c r="C8" s="103" t="s">
        <v>2</v>
      </c>
      <c r="D8" s="103" t="s">
        <v>2</v>
      </c>
      <c r="E8" s="93">
        <f>SUM(E3:E7)</f>
        <v>13437844.910199998</v>
      </c>
      <c r="F8" s="94">
        <f>SUM(F3:F7)</f>
        <v>89181</v>
      </c>
      <c r="G8" s="103" t="s">
        <v>2</v>
      </c>
      <c r="H8" s="103" t="s">
        <v>2</v>
      </c>
      <c r="I8" s="103" t="s">
        <v>2</v>
      </c>
      <c r="J8" s="104" t="s">
        <v>2</v>
      </c>
    </row>
  </sheetData>
  <mergeCells count="2">
    <mergeCell ref="A1:J1"/>
    <mergeCell ref="A8:B8"/>
  </mergeCells>
  <phoneticPr fontId="11" type="noConversion"/>
  <hyperlinks>
    <hyperlink ref="J8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43"/>
  <sheetViews>
    <sheetView zoomScale="80" workbookViewId="0">
      <selection activeCell="B17" sqref="B1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8.28515625" style="5" customWidth="1"/>
    <col min="10" max="10" width="24" style="5" customWidth="1"/>
    <col min="11" max="16384" width="9.140625" style="5"/>
  </cols>
  <sheetData>
    <row r="1" spans="1:10" s="11" customFormat="1" ht="16.5" thickBot="1">
      <c r="A1" s="163" t="s">
        <v>133</v>
      </c>
      <c r="B1" s="163"/>
      <c r="C1" s="163"/>
      <c r="D1" s="163"/>
      <c r="E1" s="163"/>
      <c r="F1" s="163"/>
      <c r="G1" s="163"/>
      <c r="H1" s="163"/>
      <c r="I1" s="163"/>
    </row>
    <row r="2" spans="1:10" customFormat="1" ht="15.75" customHeight="1" thickBot="1">
      <c r="A2" s="196" t="s">
        <v>26</v>
      </c>
      <c r="B2" s="97"/>
      <c r="C2" s="98"/>
      <c r="D2" s="99"/>
      <c r="E2" s="158" t="s">
        <v>70</v>
      </c>
      <c r="F2" s="158"/>
      <c r="G2" s="158"/>
      <c r="H2" s="158"/>
      <c r="I2" s="158"/>
      <c r="J2" s="158"/>
    </row>
    <row r="3" spans="1:10" customFormat="1" ht="64.5" thickBot="1">
      <c r="A3" s="196"/>
      <c r="B3" s="174" t="s">
        <v>67</v>
      </c>
      <c r="C3" s="175" t="s">
        <v>68</v>
      </c>
      <c r="D3" s="175" t="s">
        <v>69</v>
      </c>
      <c r="E3" s="197" t="s">
        <v>136</v>
      </c>
      <c r="F3" s="197" t="s">
        <v>134</v>
      </c>
      <c r="G3" s="17" t="s">
        <v>135</v>
      </c>
      <c r="H3" s="17" t="s">
        <v>73</v>
      </c>
      <c r="I3" s="176" t="s">
        <v>75</v>
      </c>
      <c r="J3" s="176" t="s">
        <v>76</v>
      </c>
    </row>
    <row r="4" spans="1:10" customFormat="1" collapsed="1">
      <c r="A4" s="21">
        <v>1</v>
      </c>
      <c r="B4" s="177" t="s">
        <v>138</v>
      </c>
      <c r="C4" s="100">
        <v>38441</v>
      </c>
      <c r="D4" s="100">
        <v>38625</v>
      </c>
      <c r="E4" s="95">
        <v>-6.6724658749078847E-3</v>
      </c>
      <c r="F4" s="95">
        <v>-0.17263087430772239</v>
      </c>
      <c r="G4" s="95">
        <v>-0.1898424431885658</v>
      </c>
      <c r="H4" s="95">
        <v>-0.21574508290523609</v>
      </c>
      <c r="I4" s="101">
        <v>-0.30963955817378419</v>
      </c>
      <c r="J4" s="114">
        <v>-3.213302088009018E-2</v>
      </c>
    </row>
    <row r="5" spans="1:10" customFormat="1" collapsed="1">
      <c r="A5" s="21">
        <v>2</v>
      </c>
      <c r="B5" s="177" t="s">
        <v>124</v>
      </c>
      <c r="C5" s="100">
        <v>38862</v>
      </c>
      <c r="D5" s="100">
        <v>38958</v>
      </c>
      <c r="E5" s="95">
        <v>4.783656753238219E-2</v>
      </c>
      <c r="F5" s="95">
        <v>4.472950907386597E-2</v>
      </c>
      <c r="G5" s="95">
        <v>3.4997703506949085E-2</v>
      </c>
      <c r="H5" s="95">
        <v>9.7592558722263467E-2</v>
      </c>
      <c r="I5" s="101">
        <v>1.8173781297684655</v>
      </c>
      <c r="J5" s="113">
        <v>0.10437873236072037</v>
      </c>
    </row>
    <row r="6" spans="1:10" customFormat="1">
      <c r="A6" s="21">
        <v>3</v>
      </c>
      <c r="B6" s="177" t="s">
        <v>122</v>
      </c>
      <c r="C6" s="100">
        <v>39048</v>
      </c>
      <c r="D6" s="100">
        <v>39140</v>
      </c>
      <c r="E6" s="95">
        <v>4.1588428618381412E-2</v>
      </c>
      <c r="F6" s="95">
        <v>8.8942982524282677E-3</v>
      </c>
      <c r="G6" s="95">
        <v>7.0962472229756601E-2</v>
      </c>
      <c r="H6" s="95">
        <v>-5.6513720896933739E-2</v>
      </c>
      <c r="I6" s="101">
        <v>-0.60696285804694439</v>
      </c>
      <c r="J6" s="113">
        <v>-8.9720168538435896E-2</v>
      </c>
    </row>
    <row r="7" spans="1:10" customFormat="1">
      <c r="A7" s="21">
        <v>4</v>
      </c>
      <c r="B7" s="177" t="s">
        <v>121</v>
      </c>
      <c r="C7" s="100">
        <v>39100</v>
      </c>
      <c r="D7" s="100">
        <v>39268</v>
      </c>
      <c r="E7" s="95">
        <v>2.0269373490719556E-2</v>
      </c>
      <c r="F7" s="95">
        <v>-7.1000206016402778E-4</v>
      </c>
      <c r="G7" s="95">
        <v>5.5203019799996422E-2</v>
      </c>
      <c r="H7" s="95">
        <v>0.11859260492754364</v>
      </c>
      <c r="I7" s="101">
        <v>0.66526279693477286</v>
      </c>
      <c r="J7" s="113">
        <v>5.4655680111562077E-2</v>
      </c>
    </row>
    <row r="8" spans="1:10" customFormat="1">
      <c r="A8" s="21">
        <v>5</v>
      </c>
      <c r="B8" s="177" t="s">
        <v>137</v>
      </c>
      <c r="C8" s="100">
        <v>40253</v>
      </c>
      <c r="D8" s="100">
        <v>40445</v>
      </c>
      <c r="E8" s="95">
        <v>5.5062787344613007E-2</v>
      </c>
      <c r="F8" s="95">
        <v>3.9260631829796555E-2</v>
      </c>
      <c r="G8" s="95">
        <v>0.14609630855228461</v>
      </c>
      <c r="H8" s="95">
        <v>0.3555425272333721</v>
      </c>
      <c r="I8" s="101">
        <v>-0.63085530438920789</v>
      </c>
      <c r="J8" s="113">
        <v>-0.14505647366552599</v>
      </c>
    </row>
    <row r="9" spans="1:10" ht="15.75" thickBot="1">
      <c r="A9" s="132"/>
      <c r="B9" s="206" t="s">
        <v>82</v>
      </c>
      <c r="C9" s="129"/>
      <c r="D9" s="129"/>
      <c r="E9" s="130">
        <f>AVERAGE(E4:E8)</f>
        <v>3.1616938222237656E-2</v>
      </c>
      <c r="F9" s="130">
        <f>AVERAGE(F4:F8)</f>
        <v>-1.6091287442359124E-2</v>
      </c>
      <c r="G9" s="130">
        <f>AVERAGE(G4:G8)</f>
        <v>2.3483412180084186E-2</v>
      </c>
      <c r="H9" s="130">
        <f>AVERAGE(H4:H8)</f>
        <v>5.9893777416201874E-2</v>
      </c>
      <c r="I9" s="133" t="s">
        <v>2</v>
      </c>
      <c r="J9" s="133" t="s">
        <v>2</v>
      </c>
    </row>
    <row r="10" spans="1:10" ht="15" thickBot="1">
      <c r="A10" s="164" t="s">
        <v>77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0">
      <c r="B11" s="27"/>
      <c r="C11" s="28"/>
      <c r="D11" s="28"/>
      <c r="E11" s="27"/>
      <c r="F11" s="27"/>
      <c r="G11" s="27"/>
      <c r="H11" s="27"/>
    </row>
    <row r="12" spans="1:10">
      <c r="B12" s="27"/>
      <c r="C12" s="28"/>
      <c r="D12" s="28"/>
      <c r="E12" s="27"/>
      <c r="F12" s="27"/>
      <c r="G12" s="27"/>
      <c r="H12" s="27"/>
    </row>
    <row r="13" spans="1:10">
      <c r="B13" s="27"/>
      <c r="C13" s="28"/>
      <c r="D13" s="28"/>
      <c r="E13" s="109"/>
      <c r="F13" s="27"/>
      <c r="G13" s="27"/>
      <c r="H13" s="27"/>
    </row>
    <row r="14" spans="1:10">
      <c r="B14" s="27"/>
      <c r="C14" s="28"/>
      <c r="D14" s="28"/>
      <c r="E14" s="27"/>
      <c r="F14" s="27"/>
      <c r="G14" s="27"/>
      <c r="H14" s="27"/>
    </row>
    <row r="15" spans="1:10">
      <c r="B15" s="27"/>
      <c r="C15" s="28"/>
      <c r="D15" s="28"/>
      <c r="E15" s="27"/>
      <c r="F15" s="27"/>
      <c r="G15" s="27"/>
      <c r="H15" s="27"/>
    </row>
    <row r="16" spans="1:10">
      <c r="B16" s="27"/>
      <c r="C16" s="28"/>
      <c r="D16" s="28"/>
      <c r="E16" s="27"/>
      <c r="F16" s="27"/>
      <c r="G16" s="27"/>
      <c r="H16" s="27"/>
    </row>
    <row r="17" spans="2:8">
      <c r="B17" s="27"/>
      <c r="C17" s="28"/>
      <c r="D17" s="28"/>
      <c r="E17" s="27"/>
      <c r="F17" s="27"/>
      <c r="G17" s="27"/>
      <c r="H17" s="27"/>
    </row>
    <row r="18" spans="2:8">
      <c r="B18" s="27"/>
      <c r="C18" s="28"/>
      <c r="D18" s="28"/>
      <c r="E18" s="27"/>
      <c r="F18" s="27"/>
      <c r="G18" s="27"/>
      <c r="H18" s="27"/>
    </row>
    <row r="19" spans="2:8">
      <c r="B19" s="27"/>
      <c r="C19" s="28"/>
      <c r="D19" s="28"/>
      <c r="E19" s="27"/>
      <c r="F19" s="27"/>
      <c r="G19" s="27"/>
      <c r="H19" s="27"/>
    </row>
    <row r="23" spans="2:8">
      <c r="C23" s="5"/>
    </row>
    <row r="24" spans="2:8">
      <c r="C24" s="5"/>
    </row>
    <row r="25" spans="2:8">
      <c r="C25" s="5"/>
    </row>
    <row r="26" spans="2:8">
      <c r="C26" s="5"/>
    </row>
    <row r="27" spans="2:8">
      <c r="C27" s="5"/>
    </row>
    <row r="28" spans="2:8">
      <c r="C28" s="5"/>
    </row>
    <row r="29" spans="2:8">
      <c r="C29" s="5"/>
    </row>
    <row r="30" spans="2:8">
      <c r="C30" s="5"/>
    </row>
    <row r="43" spans="10:10">
      <c r="J43" s="205"/>
    </row>
  </sheetData>
  <mergeCells count="4">
    <mergeCell ref="A2:A3"/>
    <mergeCell ref="A1:I1"/>
    <mergeCell ref="E2:J2"/>
    <mergeCell ref="A10:J10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1"/>
  <sheetViews>
    <sheetView zoomScale="80" workbookViewId="0">
      <selection activeCell="J41" sqref="J41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60" t="s">
        <v>139</v>
      </c>
      <c r="B1" s="160"/>
      <c r="C1" s="160"/>
      <c r="D1" s="160"/>
      <c r="E1" s="160"/>
      <c r="F1" s="160"/>
      <c r="G1" s="160"/>
    </row>
    <row r="2" spans="1:7" s="29" customFormat="1" ht="15.75" customHeight="1" thickBot="1">
      <c r="A2" s="156" t="s">
        <v>95</v>
      </c>
      <c r="B2" s="85"/>
      <c r="C2" s="161" t="s">
        <v>96</v>
      </c>
      <c r="D2" s="162"/>
      <c r="E2" s="161" t="s">
        <v>97</v>
      </c>
      <c r="F2" s="162"/>
      <c r="G2" s="86"/>
    </row>
    <row r="3" spans="1:7" s="29" customFormat="1" ht="45.75" thickBot="1">
      <c r="A3" s="157"/>
      <c r="B3" s="33" t="s">
        <v>67</v>
      </c>
      <c r="C3" s="33" t="s">
        <v>98</v>
      </c>
      <c r="D3" s="33" t="s">
        <v>99</v>
      </c>
      <c r="E3" s="33" t="s">
        <v>100</v>
      </c>
      <c r="F3" s="33" t="s">
        <v>99</v>
      </c>
      <c r="G3" s="34" t="s">
        <v>140</v>
      </c>
    </row>
    <row r="4" spans="1:7" s="29" customFormat="1">
      <c r="A4" s="21">
        <v>1</v>
      </c>
      <c r="B4" s="35" t="s">
        <v>137</v>
      </c>
      <c r="C4" s="36">
        <v>105.25421999999996</v>
      </c>
      <c r="D4" s="95">
        <v>5.5062787344621049E-2</v>
      </c>
      <c r="E4" s="37">
        <v>0</v>
      </c>
      <c r="F4" s="95">
        <v>0</v>
      </c>
      <c r="G4" s="38">
        <v>0</v>
      </c>
    </row>
    <row r="5" spans="1:7" s="29" customFormat="1">
      <c r="A5" s="21">
        <v>2</v>
      </c>
      <c r="B5" s="35" t="s">
        <v>141</v>
      </c>
      <c r="C5" s="36">
        <v>46.122150000000147</v>
      </c>
      <c r="D5" s="95">
        <v>4.1588428618392716E-2</v>
      </c>
      <c r="E5" s="37">
        <v>0</v>
      </c>
      <c r="F5" s="95">
        <v>0</v>
      </c>
      <c r="G5" s="38">
        <v>0</v>
      </c>
    </row>
    <row r="6" spans="1:7" s="29" customFormat="1">
      <c r="A6" s="21">
        <v>3</v>
      </c>
      <c r="B6" s="35" t="s">
        <v>121</v>
      </c>
      <c r="C6" s="36">
        <v>25.904189999999947</v>
      </c>
      <c r="D6" s="95">
        <v>2.0269373490811649E-2</v>
      </c>
      <c r="E6" s="37">
        <v>0</v>
      </c>
      <c r="F6" s="95">
        <v>0</v>
      </c>
      <c r="G6" s="38">
        <v>0</v>
      </c>
    </row>
    <row r="7" spans="1:7" s="29" customFormat="1">
      <c r="A7" s="21">
        <v>4</v>
      </c>
      <c r="B7" s="35" t="s">
        <v>138</v>
      </c>
      <c r="C7" s="36">
        <v>-3.1487600000000091</v>
      </c>
      <c r="D7" s="95">
        <v>-6.6724658749087668E-3</v>
      </c>
      <c r="E7" s="37">
        <v>0</v>
      </c>
      <c r="F7" s="95">
        <v>0</v>
      </c>
      <c r="G7" s="38">
        <v>0</v>
      </c>
    </row>
    <row r="8" spans="1:7" s="29" customFormat="1">
      <c r="A8" s="21">
        <v>5</v>
      </c>
      <c r="B8" s="35" t="s">
        <v>124</v>
      </c>
      <c r="C8" s="36">
        <v>255.99150999999978</v>
      </c>
      <c r="D8" s="95">
        <v>3.1077202142271124E-2</v>
      </c>
      <c r="E8" s="37">
        <v>-490</v>
      </c>
      <c r="F8" s="95">
        <v>-1.5994255124689907E-2</v>
      </c>
      <c r="G8" s="38">
        <v>-131.47202171628129</v>
      </c>
    </row>
    <row r="9" spans="1:7" s="29" customFormat="1" ht="15.75" thickBot="1">
      <c r="A9" s="105"/>
      <c r="B9" s="87" t="s">
        <v>58</v>
      </c>
      <c r="C9" s="106">
        <v>430.12330999999983</v>
      </c>
      <c r="D9" s="92">
        <v>3.3066767818384621E-2</v>
      </c>
      <c r="E9" s="89">
        <v>-490</v>
      </c>
      <c r="F9" s="92">
        <v>-5.4644199350960734E-3</v>
      </c>
      <c r="G9" s="90">
        <v>-131.47202171628129</v>
      </c>
    </row>
    <row r="10" spans="1:7" s="29" customFormat="1">
      <c r="D10" s="39"/>
    </row>
    <row r="11" spans="1:7" s="29" customFormat="1">
      <c r="D11" s="39"/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/>
    <row r="32" spans="4:4" s="29" customFormat="1"/>
    <row r="33" spans="1:9" s="29" customFormat="1">
      <c r="H33" s="22"/>
      <c r="I33" s="22"/>
    </row>
    <row r="36" spans="1:9" ht="30.75" thickBot="1">
      <c r="B36" s="40" t="s">
        <v>67</v>
      </c>
      <c r="C36" s="33" t="s">
        <v>142</v>
      </c>
      <c r="D36" s="33" t="s">
        <v>143</v>
      </c>
      <c r="E36" s="34" t="s">
        <v>144</v>
      </c>
    </row>
    <row r="37" spans="1:9">
      <c r="A37" s="22">
        <v>1</v>
      </c>
      <c r="B37" s="35" t="str">
        <f t="shared" ref="B37:D38" si="0">B4</f>
        <v>Аurum</v>
      </c>
      <c r="C37" s="110">
        <f t="shared" si="0"/>
        <v>105.25421999999996</v>
      </c>
      <c r="D37" s="95">
        <f t="shared" si="0"/>
        <v>5.5062787344621049E-2</v>
      </c>
      <c r="E37" s="38">
        <f>G4</f>
        <v>0</v>
      </c>
    </row>
    <row r="38" spans="1:9">
      <c r="A38" s="22">
        <v>2</v>
      </c>
      <c r="B38" s="35" t="str">
        <f t="shared" si="0"/>
        <v>ТАSК Ukrainckyi Kapital</v>
      </c>
      <c r="C38" s="110">
        <f t="shared" si="0"/>
        <v>46.122150000000147</v>
      </c>
      <c r="D38" s="95">
        <f t="shared" si="0"/>
        <v>4.1588428618392716E-2</v>
      </c>
      <c r="E38" s="38">
        <f>G5</f>
        <v>0</v>
      </c>
    </row>
    <row r="39" spans="1:9">
      <c r="A39" s="22">
        <v>3</v>
      </c>
      <c r="B39" s="35" t="s">
        <v>121</v>
      </c>
      <c r="C39" s="110">
        <f t="shared" ref="B39:D41" si="1">C6</f>
        <v>25.904189999999947</v>
      </c>
      <c r="D39" s="95">
        <f t="shared" si="1"/>
        <v>2.0269373490811649E-2</v>
      </c>
      <c r="E39" s="38">
        <f>G6</f>
        <v>0</v>
      </c>
    </row>
    <row r="40" spans="1:9">
      <c r="A40" s="22">
        <v>4</v>
      </c>
      <c r="B40" s="35" t="str">
        <f t="shared" si="1"/>
        <v>Оptimum</v>
      </c>
      <c r="C40" s="110">
        <f t="shared" si="1"/>
        <v>-3.1487600000000091</v>
      </c>
      <c r="D40" s="95">
        <f t="shared" si="1"/>
        <v>-6.6724658749087668E-3</v>
      </c>
      <c r="E40" s="38">
        <f>G7</f>
        <v>0</v>
      </c>
    </row>
    <row r="41" spans="1:9">
      <c r="A41" s="22">
        <v>5</v>
      </c>
      <c r="B41" s="35" t="str">
        <f t="shared" si="1"/>
        <v>Platynum</v>
      </c>
      <c r="C41" s="110">
        <f t="shared" si="1"/>
        <v>255.99150999999978</v>
      </c>
      <c r="D41" s="95">
        <f t="shared" si="1"/>
        <v>3.1077202142271124E-2</v>
      </c>
      <c r="E41" s="38">
        <f>G8</f>
        <v>-131.47202171628129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6"/>
  <sheetViews>
    <sheetView zoomScale="85" workbookViewId="0">
      <selection activeCell="A48" sqref="A48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67</v>
      </c>
      <c r="B1" s="63" t="s">
        <v>108</v>
      </c>
      <c r="C1" s="10"/>
      <c r="D1" s="10"/>
    </row>
    <row r="2" spans="1:4" ht="14.25">
      <c r="A2" s="74" t="s">
        <v>145</v>
      </c>
      <c r="B2" s="122">
        <v>-6.6724658749078847E-3</v>
      </c>
      <c r="C2" s="10"/>
      <c r="D2" s="10"/>
    </row>
    <row r="3" spans="1:4" ht="14.25">
      <c r="A3" s="177" t="s">
        <v>121</v>
      </c>
      <c r="B3" s="122">
        <v>2.0269373490719556E-2</v>
      </c>
      <c r="C3" s="10"/>
      <c r="D3" s="10"/>
    </row>
    <row r="4" spans="1:4" ht="14.25">
      <c r="A4" s="177" t="s">
        <v>122</v>
      </c>
      <c r="B4" s="122">
        <v>4.1588428618381412E-2</v>
      </c>
      <c r="C4" s="10"/>
      <c r="D4" s="10"/>
    </row>
    <row r="5" spans="1:4" ht="14.25">
      <c r="A5" s="177" t="s">
        <v>124</v>
      </c>
      <c r="B5" s="122">
        <v>4.783656753238219E-2</v>
      </c>
      <c r="C5" s="10"/>
      <c r="D5" s="10"/>
    </row>
    <row r="6" spans="1:4" ht="14.25">
      <c r="A6" s="177" t="s">
        <v>137</v>
      </c>
      <c r="B6" s="122">
        <v>5.5062787344613007E-2</v>
      </c>
      <c r="C6" s="10"/>
      <c r="D6" s="10"/>
    </row>
    <row r="7" spans="1:4" ht="14.25">
      <c r="A7" s="177" t="s">
        <v>113</v>
      </c>
      <c r="B7" s="123">
        <v>3.1616938222237656E-2</v>
      </c>
      <c r="C7" s="10"/>
      <c r="D7" s="10"/>
    </row>
    <row r="8" spans="1:4" ht="14.25">
      <c r="A8" s="177" t="s">
        <v>15</v>
      </c>
      <c r="B8" s="123">
        <v>9.2066244471250558E-2</v>
      </c>
      <c r="C8" s="10"/>
      <c r="D8" s="10"/>
    </row>
    <row r="9" spans="1:4" ht="14.25">
      <c r="A9" s="177" t="s">
        <v>14</v>
      </c>
      <c r="B9" s="123">
        <v>1.9460682632472359E-2</v>
      </c>
      <c r="C9" s="10"/>
      <c r="D9" s="10"/>
    </row>
    <row r="10" spans="1:4" ht="14.25">
      <c r="A10" s="177" t="s">
        <v>146</v>
      </c>
      <c r="B10" s="123">
        <v>3.5725872255903512E-2</v>
      </c>
      <c r="C10" s="10"/>
      <c r="D10" s="10"/>
    </row>
    <row r="11" spans="1:4" ht="14.25">
      <c r="A11" s="177" t="s">
        <v>147</v>
      </c>
      <c r="B11" s="123">
        <v>1.4325159328832937E-2</v>
      </c>
      <c r="C11" s="10"/>
      <c r="D11" s="10"/>
    </row>
    <row r="12" spans="1:4" ht="14.25">
      <c r="A12" s="177" t="s">
        <v>148</v>
      </c>
      <c r="B12" s="123">
        <v>1.7178082191780821E-2</v>
      </c>
      <c r="C12" s="10"/>
      <c r="D12" s="10"/>
    </row>
    <row r="13" spans="1:4" ht="15" thickBot="1">
      <c r="A13" s="198" t="s">
        <v>149</v>
      </c>
      <c r="B13" s="124">
        <v>6.2341993906687598E-2</v>
      </c>
      <c r="C13" s="10"/>
      <c r="D13" s="10"/>
    </row>
    <row r="14" spans="1:4">
      <c r="B14" s="10"/>
      <c r="C14" s="10"/>
      <c r="D14" s="10"/>
    </row>
    <row r="15" spans="1:4" ht="14.25">
      <c r="A15" s="51"/>
      <c r="B15" s="52"/>
      <c r="C15" s="10"/>
      <c r="D15" s="10"/>
    </row>
    <row r="16" spans="1:4" ht="14.25">
      <c r="A16" s="51"/>
      <c r="B16" s="52"/>
      <c r="C16" s="10"/>
      <c r="D16" s="10"/>
    </row>
    <row r="17" spans="1:4" ht="14.25">
      <c r="A17" s="51"/>
      <c r="B17" s="52"/>
      <c r="C17" s="10"/>
      <c r="D17" s="10"/>
    </row>
    <row r="18" spans="1:4" ht="14.25">
      <c r="A18" s="51"/>
      <c r="B18" s="52"/>
      <c r="C18" s="10"/>
      <c r="D18" s="10"/>
    </row>
    <row r="19" spans="1:4" ht="14.25">
      <c r="A19" s="51"/>
      <c r="B19" s="52"/>
      <c r="C19" s="10"/>
      <c r="D19" s="10"/>
    </row>
    <row r="20" spans="1:4">
      <c r="B20" s="10"/>
    </row>
    <row r="24" spans="1:4">
      <c r="A24" s="7"/>
      <c r="B24" s="8"/>
    </row>
    <row r="25" spans="1:4">
      <c r="B25" s="8"/>
    </row>
    <row r="26" spans="1:4">
      <c r="B26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2017-02-15T18:44:37Z</dcterms:modified>
</cp:coreProperties>
</file>