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B35" i="20"/>
  <c r="B37" i="17"/>
  <c r="B36"/>
  <c r="B35"/>
  <c r="E36" i="20"/>
  <c r="D36"/>
  <c r="C36"/>
  <c r="B36"/>
  <c r="G6" i="24"/>
  <c r="E59" i="14"/>
  <c r="D59"/>
  <c r="C59"/>
  <c r="B59"/>
  <c r="E60"/>
  <c r="E61"/>
  <c r="E62"/>
  <c r="E63"/>
  <c r="D60"/>
  <c r="D61"/>
  <c r="D62"/>
  <c r="D63"/>
  <c r="C60"/>
  <c r="C61"/>
  <c r="C62"/>
  <c r="C63"/>
  <c r="B60"/>
  <c r="B61"/>
  <c r="B62"/>
  <c r="B63"/>
  <c r="E37" i="17"/>
  <c r="D37"/>
  <c r="C37"/>
  <c r="E36"/>
  <c r="D36"/>
  <c r="C36"/>
  <c r="E58" i="14"/>
  <c r="E57"/>
  <c r="E56"/>
  <c r="E55"/>
  <c r="E54"/>
  <c r="D58"/>
  <c r="D57"/>
  <c r="D56"/>
  <c r="D55"/>
  <c r="D54"/>
  <c r="B58"/>
  <c r="B57"/>
  <c r="C58"/>
  <c r="C57"/>
  <c r="C56"/>
  <c r="C55"/>
  <c r="C54"/>
  <c r="B56"/>
  <c r="B55"/>
  <c r="B54"/>
  <c r="C31" i="12"/>
  <c r="C30"/>
  <c r="C29"/>
  <c r="C28"/>
  <c r="C27"/>
  <c r="C26"/>
  <c r="C25"/>
  <c r="C24"/>
  <c r="C23"/>
  <c r="B31"/>
  <c r="B30"/>
  <c r="B29"/>
  <c r="B28"/>
  <c r="B27"/>
  <c r="B26"/>
  <c r="B25"/>
  <c r="B24"/>
  <c r="B23"/>
  <c r="C22"/>
  <c r="E35" i="20"/>
  <c r="D35"/>
  <c r="C35"/>
  <c r="I6" i="24"/>
  <c r="H6"/>
  <c r="F6"/>
  <c r="E6"/>
  <c r="E35" i="17"/>
  <c r="D35"/>
  <c r="C35"/>
  <c r="I7" i="16"/>
  <c r="H7"/>
  <c r="G7"/>
  <c r="F7"/>
  <c r="E7"/>
  <c r="E6" i="22"/>
  <c r="I19" i="21"/>
  <c r="H19"/>
  <c r="G19"/>
  <c r="F19"/>
  <c r="E19"/>
  <c r="E64" i="14"/>
  <c r="E65" s="1"/>
  <c r="C64"/>
  <c r="C65"/>
  <c r="C18" i="12"/>
  <c r="C21"/>
  <c r="D21" s="1"/>
  <c r="D23"/>
  <c r="D24"/>
  <c r="D25"/>
  <c r="D26"/>
  <c r="D27"/>
  <c r="D28"/>
  <c r="D29"/>
  <c r="D30"/>
  <c r="D31"/>
  <c r="D22"/>
  <c r="F5" i="23"/>
  <c r="E5"/>
  <c r="F6" i="22"/>
  <c r="D18" i="12"/>
</calcChain>
</file>

<file path=xl/sharedStrings.xml><?xml version="1.0" encoding="utf-8"?>
<sst xmlns="http://schemas.openxmlformats.org/spreadsheetml/2006/main" count="337" uniqueCount="144">
  <si>
    <t>http://www.task.ua/</t>
  </si>
  <si>
    <t>http://univer.ua/</t>
  </si>
  <si>
    <t>http://www.sem.biz.ua/</t>
  </si>
  <si>
    <t>Разом</t>
  </si>
  <si>
    <t>х</t>
  </si>
  <si>
    <t>http://www.altus.ua/</t>
  </si>
  <si>
    <t>http://www.vseswit.com.ua/</t>
  </si>
  <si>
    <t>http://www.kinto.com/</t>
  </si>
  <si>
    <t>http://www.am.eavex.com.ua/</t>
  </si>
  <si>
    <t>Доходність закритих фондів. Сортування за датою досягнення нормативів</t>
  </si>
  <si>
    <t>http://am.artcapital.ua/</t>
  </si>
  <si>
    <t>http://otpcapital.com.ua/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</si>
  <si>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</si>
  <si>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</si>
  <si>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</si>
  <si>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</si>
  <si>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</si>
  <si>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</si>
  <si>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</si>
  <si>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May</t>
  </si>
  <si>
    <t>June</t>
  </si>
  <si>
    <t>YTD 2018</t>
  </si>
  <si>
    <t>Index</t>
  </si>
  <si>
    <t>Monthly change</t>
  </si>
  <si>
    <t>YTD change</t>
  </si>
  <si>
    <t>SHANGHAI SE COMPOSITE (China)</t>
  </si>
  <si>
    <t>HANG SENG (Hong Kong)</t>
  </si>
  <si>
    <t>DAX (Germany)</t>
  </si>
  <si>
    <t>CAC 40 (France)</t>
  </si>
  <si>
    <t>WIG20 (Poland)</t>
  </si>
  <si>
    <t>RTSI (Russia)</t>
  </si>
  <si>
    <t>DJIA (USA)</t>
  </si>
  <si>
    <t>FTSE 100 (Great Britain)</t>
  </si>
  <si>
    <t>MICEX (Russia)</t>
  </si>
  <si>
    <t>NIKKEI 225 (Japan)</t>
  </si>
  <si>
    <t>S&amp;P 500 (USA)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</si>
  <si>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</si>
  <si>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</si>
  <si>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</si>
  <si>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</si>
  <si>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</si>
  <si>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</si>
  <si>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</si>
  <si>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</si>
  <si>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</si>
  <si>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</si>
  <si>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</si>
  <si>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UNIVER.UA/Myhailo Hrushevskyi: Fond Derzhavnykh Paperiv</t>
  </si>
  <si>
    <t>KINTO-Ekviti</t>
  </si>
  <si>
    <t>Sofiivskyi</t>
  </si>
  <si>
    <t>ОТP Klasychnyi</t>
  </si>
  <si>
    <t>Altus – Depozyt</t>
  </si>
  <si>
    <t>Altus – Zbalansovanyi</t>
  </si>
  <si>
    <t>KINTO-Kaznacheiskyi</t>
  </si>
  <si>
    <t>UNIVER.UA/Volodymyr Velykyi: Fond Zbalansovanyi</t>
  </si>
  <si>
    <t>VSI</t>
  </si>
  <si>
    <t>UNIVER.UA/Iaroslav Mudryi: Fond Aktsii</t>
  </si>
  <si>
    <t>ТАSK Resurs</t>
  </si>
  <si>
    <t>UNIVER.UA/Taras Shevchenko: Fond Zaoshchadzhen</t>
  </si>
  <si>
    <t>Nadbannia</t>
  </si>
  <si>
    <t>Total</t>
  </si>
  <si>
    <t>* All funds are diversified unit funds.</t>
  </si>
  <si>
    <t>Others</t>
  </si>
  <si>
    <t>PrJSC “KINTO”</t>
  </si>
  <si>
    <t>LLC AMC "OTP Kapital"</t>
  </si>
  <si>
    <t>LLC AMC “Univer Menedzhment”</t>
  </si>
  <si>
    <t>LLC AMC  "IVEKS ESSET MENEDZHMENT"</t>
  </si>
  <si>
    <t>LLC AMC "Altus Assets Activitis"</t>
  </si>
  <si>
    <t>LLC AMC "Altus Essets Activitis"</t>
  </si>
  <si>
    <t>LLC AMC "Vsesvit"</t>
  </si>
  <si>
    <t>LLC AMC "TASK-Invest"</t>
  </si>
  <si>
    <t>LLC AMC "АRT-KAPITAL Menedzhment"</t>
  </si>
  <si>
    <t>Rates of Return of Open-Ended CII. Sorting by Date of Reaching Compliance with Standards</t>
  </si>
  <si>
    <t>Rates of Return of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</si>
  <si>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</si>
  <si>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</si>
  <si>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</si>
  <si>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</si>
  <si>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 </t>
  </si>
  <si>
    <t>1 year</t>
  </si>
  <si>
    <t>6 months  (YTD)</t>
  </si>
  <si>
    <t>Since the fund's inception</t>
  </si>
  <si>
    <t>Since the fund's inception, % per annum (average)*</t>
  </si>
  <si>
    <t>no data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</si>
  <si>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</si>
  <si>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</si>
  <si>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</si>
  <si>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</si>
  <si>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</si>
  <si>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</si>
  <si>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</si>
  <si>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</si>
  <si>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</si>
  <si>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</si>
  <si>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</si>
  <si>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</si>
  <si>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</si>
  <si>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ОТP - Кlasychnyi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</si>
  <si>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</si>
  <si>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ТАSК Resurs</t>
  </si>
  <si>
    <t>KINTO- Кlasychnyi</t>
  </si>
  <si>
    <t>NAV change, UAH thsd.</t>
  </si>
  <si>
    <t>NAV change, %</t>
  </si>
  <si>
    <t>Net inflow/ outflow of capital, UAH thsd.</t>
  </si>
  <si>
    <t>1 month*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</si>
  <si>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</si>
  <si>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</si>
  <si>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</si>
  <si>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</si>
  <si>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</si>
  <si>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</si>
  <si>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</si>
  <si>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</si>
  <si>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</si>
  <si>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</si>
  <si>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</si>
  <si>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</si>
  <si>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</si>
  <si>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</si>
  <si>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</si>
  <si>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</si>
  <si>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"ТАSК-Іnvest"</t>
  </si>
  <si>
    <t>LLC AMC "АRТ-КАPITAL Меnedzhment"</t>
  </si>
  <si>
    <t>LLC AMC "SЕМ"</t>
  </si>
  <si>
    <t>Interval Funds' Rates of Return. Sorting by the Date of Reaching Compliance with the Standards</t>
  </si>
  <si>
    <t xml:space="preserve">Rates of Return of Investment Certificates </t>
  </si>
  <si>
    <t>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</si>
  <si>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</si>
  <si>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</si>
  <si>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</si>
  <si>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</si>
  <si>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</si>
  <si>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</si>
  <si>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</si>
  <si>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</si>
  <si>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</si>
  <si>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</si>
  <si>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</si>
  <si>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</si>
  <si>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non-diversified</t>
  </si>
  <si>
    <t>ТАSК Universal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</si>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</sst>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43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4" xfId="5" applyNumberFormat="1" applyFont="1" applyFill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center" vertical="center" wrapText="1"/>
    </xf>
    <xf numFmtId="10" fontId="14" fillId="0" borderId="47" xfId="5" applyNumberFormat="1" applyFont="1" applyFill="1" applyBorder="1" applyAlignment="1">
      <alignment horizontal="center" vertical="center" wrapText="1"/>
    </xf>
    <xf numFmtId="0" fontId="14" fillId="0" borderId="48" xfId="4" applyFont="1" applyFill="1" applyBorder="1" applyAlignment="1">
      <alignment vertical="center" wrapText="1"/>
    </xf>
    <xf numFmtId="10" fontId="14" fillId="0" borderId="48" xfId="5" applyNumberFormat="1" applyFont="1" applyFill="1" applyBorder="1" applyAlignment="1">
      <alignment horizontal="center" vertical="center" wrapText="1"/>
    </xf>
    <xf numFmtId="4" fontId="9" fillId="0" borderId="34" xfId="0" applyNumberFormat="1" applyFont="1" applyFill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wrapText="1" indent="1"/>
    </xf>
    <xf numFmtId="4" fontId="9" fillId="0" borderId="35" xfId="0" applyNumberFormat="1" applyFont="1" applyFill="1" applyBorder="1" applyAlignment="1">
      <alignment horizontal="right" vertical="center" indent="1"/>
    </xf>
    <xf numFmtId="0" fontId="9" fillId="0" borderId="18" xfId="0" applyFont="1" applyFill="1" applyBorder="1" applyAlignment="1">
      <alignment horizontal="left" vertical="center" wrapText="1" shrinkToFit="1"/>
    </xf>
    <xf numFmtId="10" fontId="14" fillId="0" borderId="19" xfId="5" applyNumberFormat="1" applyFont="1" applyFill="1" applyBorder="1" applyAlignment="1">
      <alignment horizontal="right" vertical="center" wrapText="1" indent="1"/>
    </xf>
    <xf numFmtId="4" fontId="9" fillId="0" borderId="20" xfId="0" applyNumberFormat="1" applyFont="1" applyFill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2" xfId="0" applyBorder="1" applyAlignment="1"/>
    <xf numFmtId="0" fontId="8" fillId="0" borderId="51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4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55" xfId="3" applyFont="1" applyFill="1" applyBorder="1" applyAlignment="1">
      <alignment vertical="center" wrapText="1"/>
    </xf>
    <xf numFmtId="0" fontId="21" fillId="0" borderId="56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7" xfId="0" applyFont="1" applyBorder="1"/>
    <xf numFmtId="0" fontId="10" fillId="0" borderId="5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vertical="top" wrapText="1"/>
    </xf>
    <xf numFmtId="0" fontId="9" fillId="0" borderId="62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3" xfId="0" applyFont="1" applyBorder="1"/>
    <xf numFmtId="0" fontId="19" fillId="0" borderId="1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4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5" xfId="0" applyFont="1" applyBorder="1"/>
    <xf numFmtId="0" fontId="10" fillId="0" borderId="66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40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890333725412666E-2"/>
          <c:y val="0.26026571175574453"/>
          <c:w val="0.94700933744769755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492148597381549E-3"/>
                  <c:y val="9.088220271548482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-4.8469764400666526E-2</c:v>
                </c:pt>
                <c:pt idx="1">
                  <c:v>2.5535876576596506E-2</c:v>
                </c:pt>
                <c:pt idx="2">
                  <c:v>0.46845045388180018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304E-3"/>
                  <c:y val="8.782840410894705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-6.1346760926592747E-2</c:v>
                </c:pt>
                <c:pt idx="1">
                  <c:v>-6.4260761442359038E-2</c:v>
                </c:pt>
                <c:pt idx="2">
                  <c:v>0.15944506397464475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35E-4"/>
                  <c:y val="-9.547145611331858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72E-4"/>
                  <c:y val="-1.340361029280321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608859106587223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-1.5993343724390548E-2</c:v>
                </c:pt>
                <c:pt idx="1">
                  <c:v>-9.2441095319915519E-3</c:v>
                </c:pt>
                <c:pt idx="2">
                  <c:v>4.2150142999906298E-2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45E-4"/>
                  <c:y val="-4.074273206919142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4.26841492045861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-6.5807841597038563E-2</c:v>
                </c:pt>
                <c:pt idx="1">
                  <c:v>-2.0056261103739443E-2</c:v>
                </c:pt>
                <c:pt idx="2">
                  <c:v>-3.1580564396702794E-2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May</c:v>
                </c:pt>
                <c:pt idx="1">
                  <c:v>June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-5.980621815276288E-2</c:v>
                </c:pt>
                <c:pt idx="1">
                  <c:v>-4.126214427212016E-2</c:v>
                </c:pt>
                <c:pt idx="2">
                  <c:v>8.375377051851618E-2</c:v>
                </c:pt>
              </c:numCache>
            </c:numRef>
          </c:val>
        </c:ser>
        <c:dLbls>
          <c:showVal val="1"/>
        </c:dLbls>
        <c:gapWidth val="400"/>
        <c:overlap val="-10"/>
        <c:axId val="63190912"/>
        <c:axId val="63192448"/>
      </c:barChart>
      <c:catAx>
        <c:axId val="6319091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192448"/>
        <c:crosses val="autoZero"/>
        <c:auto val="1"/>
        <c:lblAlgn val="ctr"/>
        <c:lblOffset val="0"/>
        <c:tickLblSkip val="1"/>
        <c:tickMarkSkip val="1"/>
      </c:catAx>
      <c:valAx>
        <c:axId val="63192448"/>
        <c:scaling>
          <c:orientation val="minMax"/>
          <c:max val="0.47"/>
          <c:min val="-0.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190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26044226044226043"/>
          <c:w val="0.53846153846153844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UX Index</c:v>
                </c:pt>
                <c:pt idx="2">
                  <c:v>HANG SENG (Hong Kong)</c:v>
                </c:pt>
                <c:pt idx="3">
                  <c:v>DAX (Germany)</c:v>
                </c:pt>
                <c:pt idx="4">
                  <c:v>CAC 40 (France)</c:v>
                </c:pt>
                <c:pt idx="5">
                  <c:v>WIG20 (Poland)</c:v>
                </c:pt>
                <c:pt idx="6">
                  <c:v>RTSI (Russia)</c:v>
                </c:pt>
                <c:pt idx="7">
                  <c:v>DJIA (USA)</c:v>
                </c:pt>
                <c:pt idx="8">
                  <c:v>FTSE 100 (Great Britain)</c:v>
                </c:pt>
                <c:pt idx="9">
                  <c:v>MICEX (Russia)</c:v>
                </c:pt>
                <c:pt idx="10">
                  <c:v>NIKKEI 225 (Japan)</c:v>
                </c:pt>
                <c:pt idx="11">
                  <c:v>S&amp;P 500 (USA)</c:v>
                </c:pt>
                <c:pt idx="12">
                  <c:v>PFTS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-8.0133226941304425E-2</c:v>
                </c:pt>
                <c:pt idx="1">
                  <c:v>-6.4260761442359038E-2</c:v>
                </c:pt>
                <c:pt idx="2">
                  <c:v>-4.9672514880913288E-2</c:v>
                </c:pt>
                <c:pt idx="3">
                  <c:v>-2.3712225969445111E-2</c:v>
                </c:pt>
                <c:pt idx="4">
                  <c:v>-1.386892412566687E-2</c:v>
                </c:pt>
                <c:pt idx="5">
                  <c:v>-1.0013583240228829E-2</c:v>
                </c:pt>
                <c:pt idx="6">
                  <c:v>-8.7686903647464787E-3</c:v>
                </c:pt>
                <c:pt idx="7">
                  <c:v>-5.9154221194109846E-3</c:v>
                </c:pt>
                <c:pt idx="8">
                  <c:v>-5.3749576723710613E-3</c:v>
                </c:pt>
                <c:pt idx="9">
                  <c:v>-3.0092753421803176E-3</c:v>
                </c:pt>
                <c:pt idx="10">
                  <c:v>4.6252964847024458E-3</c:v>
                </c:pt>
                <c:pt idx="11">
                  <c:v>4.8424002040461378E-3</c:v>
                </c:pt>
                <c:pt idx="12">
                  <c:v>2.5535876576596506E-2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SHANGHAI SE COMPOSITE (China)</c:v>
                </c:pt>
                <c:pt idx="1">
                  <c:v>UX Index</c:v>
                </c:pt>
                <c:pt idx="2">
                  <c:v>HANG SENG (Hong Kong)</c:v>
                </c:pt>
                <c:pt idx="3">
                  <c:v>DAX (Germany)</c:v>
                </c:pt>
                <c:pt idx="4">
                  <c:v>CAC 40 (France)</c:v>
                </c:pt>
                <c:pt idx="5">
                  <c:v>WIG20 (Poland)</c:v>
                </c:pt>
                <c:pt idx="6">
                  <c:v>RTSI (Russia)</c:v>
                </c:pt>
                <c:pt idx="7">
                  <c:v>DJIA (USA)</c:v>
                </c:pt>
                <c:pt idx="8">
                  <c:v>FTSE 100 (Great Britain)</c:v>
                </c:pt>
                <c:pt idx="9">
                  <c:v>MICEX (Russia)</c:v>
                </c:pt>
                <c:pt idx="10">
                  <c:v>NIKKEI 225 (Japan)</c:v>
                </c:pt>
                <c:pt idx="11">
                  <c:v>S&amp;P 500 (USA)</c:v>
                </c:pt>
                <c:pt idx="12">
                  <c:v>PFTS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-0.13901665834132604</c:v>
                </c:pt>
                <c:pt idx="1">
                  <c:v>0.15944506397464475</c:v>
                </c:pt>
                <c:pt idx="2">
                  <c:v>-3.2221503618919733E-2</c:v>
                </c:pt>
                <c:pt idx="3">
                  <c:v>-4.7349206201751981E-2</c:v>
                </c:pt>
                <c:pt idx="4">
                  <c:v>2.0649178550453673E-3</c:v>
                </c:pt>
                <c:pt idx="5">
                  <c:v>-0.13234953539112881</c:v>
                </c:pt>
                <c:pt idx="6">
                  <c:v>-2.3388165588211773E-4</c:v>
                </c:pt>
                <c:pt idx="7">
                  <c:v>-1.8115862879168554E-2</c:v>
                </c:pt>
                <c:pt idx="8">
                  <c:v>-6.6131010683202485E-3</c:v>
                </c:pt>
                <c:pt idx="9">
                  <c:v>8.8262060727862135E-2</c:v>
                </c:pt>
                <c:pt idx="10">
                  <c:v>-2.0225399232328356E-2</c:v>
                </c:pt>
                <c:pt idx="11">
                  <c:v>1.6741409554871467E-2</c:v>
                </c:pt>
                <c:pt idx="12">
                  <c:v>0.46845045388180018</c:v>
                </c:pt>
              </c:numCache>
            </c:numRef>
          </c:val>
        </c:ser>
        <c:dLbls>
          <c:showVal val="1"/>
        </c:dLbls>
        <c:gapWidth val="100"/>
        <c:overlap val="-20"/>
        <c:axId val="65488000"/>
        <c:axId val="65489536"/>
      </c:barChart>
      <c:catAx>
        <c:axId val="654880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89536"/>
        <c:crosses val="autoZero"/>
        <c:lblAlgn val="ctr"/>
        <c:lblOffset val="100"/>
        <c:tickLblSkip val="1"/>
        <c:tickMarkSkip val="1"/>
      </c:catAx>
      <c:valAx>
        <c:axId val="65489536"/>
        <c:scaling>
          <c:orientation val="minMax"/>
          <c:max val="0.48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88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the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209094664163691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3097170288554358"/>
                  <c:y val="-0.1177528794090682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1855430218841319E-2"/>
                  <c:y val="-0.1064396393927476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6320679031028168E-2"/>
                  <c:y val="-7.366827883841736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2022405502559426E-2"/>
                  <c:y val="-7.520556853063799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7.6495992953935957E-2"/>
                  <c:y val="1.314280138782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77272750815696E-2"/>
                  <c:y val="7.582237695042476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5100778646736733E-2"/>
                  <c:y val="0.1028650981474374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58504703001688E-2"/>
                  <c:y val="0.1054970855855589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3309602531960602E-2"/>
                  <c:y val="5.5395568625596754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9857805231062857E-2"/>
                  <c:y val="1.658425819807962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9.6139274735571781E-2"/>
                  <c:y val="-6.6812656774840509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Sofiivskyi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В_ВЧА!$C$21:$C$31</c:f>
              <c:numCache>
                <c:formatCode>#,##0.00</c:formatCode>
                <c:ptCount val="11"/>
                <c:pt idx="0">
                  <c:v>5555375.7399999946</c:v>
                </c:pt>
                <c:pt idx="1">
                  <c:v>29249735.710000001</c:v>
                </c:pt>
                <c:pt idx="2">
                  <c:v>13416913.01</c:v>
                </c:pt>
                <c:pt idx="3">
                  <c:v>6469429.0800000001</c:v>
                </c:pt>
                <c:pt idx="4">
                  <c:v>5524622.2300000004</c:v>
                </c:pt>
                <c:pt idx="5">
                  <c:v>5501947.25</c:v>
                </c:pt>
                <c:pt idx="6">
                  <c:v>4940447.42</c:v>
                </c:pt>
                <c:pt idx="7">
                  <c:v>3966979.33</c:v>
                </c:pt>
                <c:pt idx="8">
                  <c:v>3096540.83</c:v>
                </c:pt>
                <c:pt idx="9">
                  <c:v>2390416.4900000002</c:v>
                </c:pt>
                <c:pt idx="10">
                  <c:v>1516584.21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Sofiivskyi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В_ВЧА!$D$21:$D$31</c:f>
              <c:numCache>
                <c:formatCode>0.00%</c:formatCode>
                <c:ptCount val="11"/>
                <c:pt idx="0">
                  <c:v>6.8056405592261629E-2</c:v>
                </c:pt>
                <c:pt idx="1">
                  <c:v>0.35832533569479508</c:v>
                </c:pt>
                <c:pt idx="2">
                  <c:v>0.16436455720358759</c:v>
                </c:pt>
                <c:pt idx="3">
                  <c:v>7.9254061295744582E-2</c:v>
                </c:pt>
                <c:pt idx="4">
                  <c:v>6.7679658195163819E-2</c:v>
                </c:pt>
                <c:pt idx="5">
                  <c:v>6.7401877229861115E-2</c:v>
                </c:pt>
                <c:pt idx="6">
                  <c:v>6.0523195758269782E-2</c:v>
                </c:pt>
                <c:pt idx="7">
                  <c:v>4.8597676717830531E-2</c:v>
                </c:pt>
                <c:pt idx="8">
                  <c:v>3.793432677147391E-2</c:v>
                </c:pt>
                <c:pt idx="9">
                  <c:v>2.9283915578655458E-2</c:v>
                </c:pt>
                <c:pt idx="10">
                  <c:v>1.8578989962356674E-2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9288432387437455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93124990066187E-2"/>
          <c:y val="0.32032886326607346"/>
          <c:w val="0.89704802271894768"/>
          <c:h val="0.408624639679157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7504032559185969E-3"/>
                  <c:y val="-4.1200561236592222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ВЧА'!$B$54:$B$64</c:f>
              <c:strCache>
                <c:ptCount val="11"/>
                <c:pt idx="0">
                  <c:v>ОТP - Кlasychnyi</c:v>
                </c:pt>
                <c:pt idx="1">
                  <c:v>UNIVER.UA/Taras Shevchenko: Fond Zaoshchadzhen</c:v>
                </c:pt>
                <c:pt idx="2">
                  <c:v>KINTO-Kaznacheiskyi</c:v>
                </c:pt>
                <c:pt idx="3">
                  <c:v>ОТP Fond Aktsii</c:v>
                </c:pt>
                <c:pt idx="4">
                  <c:v>UNIVER.UA/Iaroslav Mudryi: Fond Aktsii</c:v>
                </c:pt>
                <c:pt idx="5">
                  <c:v>Sofiivskyi</c:v>
                </c:pt>
                <c:pt idx="6">
                  <c:v>Nadbannia</c:v>
                </c:pt>
                <c:pt idx="7">
                  <c:v>KINTO-Ekviti</c:v>
                </c:pt>
                <c:pt idx="8">
                  <c:v>KINTO- Кlasychnyi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ВЧА'!$C$54:$C$64</c:f>
              <c:numCache>
                <c:formatCode>#,##0.00</c:formatCode>
                <c:ptCount val="11"/>
                <c:pt idx="0">
                  <c:v>841.40587999999991</c:v>
                </c:pt>
                <c:pt idx="1">
                  <c:v>34.669139999999892</c:v>
                </c:pt>
                <c:pt idx="2">
                  <c:v>-18.880750000000003</c:v>
                </c:pt>
                <c:pt idx="3">
                  <c:v>-358.6224600000009</c:v>
                </c:pt>
                <c:pt idx="4">
                  <c:v>-19.591840000000087</c:v>
                </c:pt>
                <c:pt idx="5">
                  <c:v>-170.75054999999981</c:v>
                </c:pt>
                <c:pt idx="6">
                  <c:v>-32.775839999999967</c:v>
                </c:pt>
                <c:pt idx="7">
                  <c:v>-115.50797999999952</c:v>
                </c:pt>
                <c:pt idx="8">
                  <c:v>-280.18271999999882</c:v>
                </c:pt>
                <c:pt idx="9">
                  <c:v>-115.38222999999998</c:v>
                </c:pt>
                <c:pt idx="10">
                  <c:v>79.197599999999511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ВЧА'!$E$53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2898142956386371E-3"/>
                  <c:y val="-7.64970552852968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83900148990979E-3"/>
                  <c:y val="-3.765032328101614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7628915511934024E-4"/>
                  <c:y val="4.560447118894357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276275588316942E-4"/>
                  <c:y val="-1.380701884147803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6614883994681833E-4"/>
                  <c:y val="-2.9852223934643042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4167572830007815E-3"/>
                  <c:y val="-3.228745543383541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9292191082399403E-5"/>
                  <c:y val="4.327126983423131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1685921483080192E-4"/>
                  <c:y val="7.03509427263594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1038561406697263E-4"/>
                  <c:y val="-7.383393702127631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5858447952077702E-3"/>
                  <c:y val="8.156037192476366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984738738173255E-3"/>
                  <c:y val="-5.6616889421062418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91069513755231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679811207703684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373227022773285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142343092924655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9871594181577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45347446798207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995489772888145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856202782058303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421681100108047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903892833869356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2127210434511331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ВЧА'!$B$54:$B$64</c:f>
              <c:strCache>
                <c:ptCount val="11"/>
                <c:pt idx="0">
                  <c:v>ОТP - Кlasychnyi</c:v>
                </c:pt>
                <c:pt idx="1">
                  <c:v>UNIVER.UA/Taras Shevchenko: Fond Zaoshchadzhen</c:v>
                </c:pt>
                <c:pt idx="2">
                  <c:v>KINTO-Kaznacheiskyi</c:v>
                </c:pt>
                <c:pt idx="3">
                  <c:v>ОТP Fond Aktsii</c:v>
                </c:pt>
                <c:pt idx="4">
                  <c:v>UNIVER.UA/Iaroslav Mudryi: Fond Aktsii</c:v>
                </c:pt>
                <c:pt idx="5">
                  <c:v>Sofiivskyi</c:v>
                </c:pt>
                <c:pt idx="6">
                  <c:v>Nadbannia</c:v>
                </c:pt>
                <c:pt idx="7">
                  <c:v>KINTO-Ekviti</c:v>
                </c:pt>
                <c:pt idx="8">
                  <c:v>KINTO- Кlasychnyi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ВЧА'!$E$54:$E$64</c:f>
              <c:numCache>
                <c:formatCode>#,##0.00</c:formatCode>
                <c:ptCount val="11"/>
                <c:pt idx="0">
                  <c:v>786.86368156002345</c:v>
                </c:pt>
                <c:pt idx="1">
                  <c:v>26.303340648379052</c:v>
                </c:pt>
                <c:pt idx="2">
                  <c:v>19.570076278943304</c:v>
                </c:pt>
                <c:pt idx="3">
                  <c:v>13.367135221584917</c:v>
                </c:pt>
                <c:pt idx="4">
                  <c:v>7.8700849180326884</c:v>
                </c:pt>
                <c:pt idx="5">
                  <c:v>0</c:v>
                </c:pt>
                <c:pt idx="6">
                  <c:v>-6.611031030286612</c:v>
                </c:pt>
                <c:pt idx="7">
                  <c:v>-15.888833292568446</c:v>
                </c:pt>
                <c:pt idx="8">
                  <c:v>-22.770953557369001</c:v>
                </c:pt>
                <c:pt idx="9">
                  <c:v>-111.18646979999991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65017344"/>
        <c:axId val="65018880"/>
      </c:barChart>
      <c:lineChart>
        <c:grouping val="standard"/>
        <c:ser>
          <c:idx val="2"/>
          <c:order val="2"/>
          <c:tx>
            <c:strRef>
              <c:f>'В_динаміка ВЧА'!$D$53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665210369248336E-2"/>
                  <c:y val="-0.108870868984817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916721463578496E-2"/>
                  <c:y val="-6.69534783856320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383299296820317E-2"/>
                  <c:y val="6.2915586246155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03853755050977E-2"/>
                  <c:y val="5.8772798438203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082392908375582E-2"/>
                  <c:y val="5.39626347310754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875998800611814E-2"/>
                  <c:y val="0.1374700117601985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426527750665715E-2"/>
                  <c:y val="0.117240008617988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92043946631297E-2"/>
                  <c:y val="0.1304791287787477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770583099955846E-2"/>
                  <c:y val="0.1239550469512850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835196644645161E-2"/>
                  <c:y val="6.737478258576745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91087995262822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408803555250656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182466815529051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95158288568042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720698955831789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ВЧА'!$B$54:$B$63</c:f>
              <c:strCache>
                <c:ptCount val="10"/>
                <c:pt idx="0">
                  <c:v>ОТP - Кlasychnyi</c:v>
                </c:pt>
                <c:pt idx="1">
                  <c:v>UNIVER.UA/Taras Shevchenko: Fond Zaoshchadzhen</c:v>
                </c:pt>
                <c:pt idx="2">
                  <c:v>KINTO-Kaznacheiskyi</c:v>
                </c:pt>
                <c:pt idx="3">
                  <c:v>ОТP Fond Aktsii</c:v>
                </c:pt>
                <c:pt idx="4">
                  <c:v>UNIVER.UA/Iaroslav Mudryi: Fond Aktsii</c:v>
                </c:pt>
                <c:pt idx="5">
                  <c:v>Sofiivskyi</c:v>
                </c:pt>
                <c:pt idx="6">
                  <c:v>Nadbannia</c:v>
                </c:pt>
                <c:pt idx="7">
                  <c:v>KINTO-Ekviti</c:v>
                </c:pt>
                <c:pt idx="8">
                  <c:v>KINTO- Кlasychnyi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ВЧА'!$D$54:$D$63</c:f>
              <c:numCache>
                <c:formatCode>0.00%</c:formatCode>
                <c:ptCount val="10"/>
                <c:pt idx="0">
                  <c:v>0.20526893220994288</c:v>
                </c:pt>
                <c:pt idx="1">
                  <c:v>3.2889666935431862E-2</c:v>
                </c:pt>
                <c:pt idx="2">
                  <c:v>-7.83662127135463E-3</c:v>
                </c:pt>
                <c:pt idx="3">
                  <c:v>-2.6033286385200739E-2</c:v>
                </c:pt>
                <c:pt idx="4">
                  <c:v>-1.6038457640840748E-2</c:v>
                </c:pt>
                <c:pt idx="5">
                  <c:v>-3.0100413598623185E-2</c:v>
                </c:pt>
                <c:pt idx="6">
                  <c:v>-4.7298382050043573E-2</c:v>
                </c:pt>
                <c:pt idx="7">
                  <c:v>-2.0479665486304352E-2</c:v>
                </c:pt>
                <c:pt idx="8">
                  <c:v>-9.4880966455821933E-3</c:v>
                </c:pt>
                <c:pt idx="9">
                  <c:v>-7.3133803605406542E-2</c:v>
                </c:pt>
              </c:numCache>
            </c:numRef>
          </c:val>
        </c:ser>
        <c:dLbls>
          <c:showVal val="1"/>
        </c:dLbls>
        <c:marker val="1"/>
        <c:axId val="65045248"/>
        <c:axId val="65046784"/>
      </c:lineChart>
      <c:catAx>
        <c:axId val="650173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18880"/>
        <c:crosses val="autoZero"/>
        <c:lblAlgn val="ctr"/>
        <c:lblOffset val="40"/>
        <c:tickLblSkip val="2"/>
        <c:tickMarkSkip val="1"/>
      </c:catAx>
      <c:valAx>
        <c:axId val="65018880"/>
        <c:scaling>
          <c:orientation val="minMax"/>
          <c:max val="1000"/>
          <c:min val="-4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17344"/>
        <c:crosses val="autoZero"/>
        <c:crossBetween val="between"/>
        <c:majorUnit val="100"/>
        <c:minorUnit val="50"/>
      </c:valAx>
      <c:catAx>
        <c:axId val="65045248"/>
        <c:scaling>
          <c:orientation val="minMax"/>
        </c:scaling>
        <c:delete val="1"/>
        <c:axPos val="b"/>
        <c:tickLblPos val="none"/>
        <c:crossAx val="65046784"/>
        <c:crosses val="autoZero"/>
        <c:lblAlgn val="ctr"/>
        <c:lblOffset val="100"/>
      </c:catAx>
      <c:valAx>
        <c:axId val="650467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45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558676014366785"/>
          <c:y val="0.86653064293771154"/>
          <c:w val="0.48372462997249582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 and Indexes over the Month 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1659851904623015"/>
          <c:y val="6.18046971569839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442632177450301E-2"/>
          <c:y val="0.10754017305315204"/>
          <c:w val="0.96413982661004072"/>
          <c:h val="0.8491965389369592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Nadbannia</c:v>
                </c:pt>
                <c:pt idx="1">
                  <c:v>Sofiivskyi</c:v>
                </c:pt>
                <c:pt idx="2">
                  <c:v>ОТP Fond Aktsii</c:v>
                </c:pt>
                <c:pt idx="3">
                  <c:v>UNIVER.UA/Iaroslav Mudryi: Fond Aktsii</c:v>
                </c:pt>
                <c:pt idx="4">
                  <c:v>KINTO-Ekviti</c:v>
                </c:pt>
                <c:pt idx="5">
                  <c:v>KINTO-Kaznacheiskyi</c:v>
                </c:pt>
                <c:pt idx="6">
                  <c:v>ТАSК Resurs</c:v>
                </c:pt>
                <c:pt idx="7">
                  <c:v>KINTO- Кlasychnyi</c:v>
                </c:pt>
                <c:pt idx="8">
                  <c:v>VSI</c:v>
                </c:pt>
                <c:pt idx="9">
                  <c:v>UNIVER.UA/Volodymyr Velykyi: Fond Zbalansovanyi</c:v>
                </c:pt>
                <c:pt idx="10">
                  <c:v>Altus – Depozyt</c:v>
                </c:pt>
                <c:pt idx="11">
                  <c:v>Аltus-Zbalansovanyi</c:v>
                </c:pt>
                <c:pt idx="12">
                  <c:v>UNIVER.UA/Taras Shevchenko: Fond Zaoshchadzhen</c:v>
                </c:pt>
                <c:pt idx="13">
                  <c:v>UNIVER.UA/Myhailo Hrushevskyi: Fond Derzhavnykh Paperiv   </c:v>
                </c:pt>
                <c:pt idx="14">
                  <c:v>OTP-Кlasychnyi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-3.7669876214312392E-2</c:v>
                </c:pt>
                <c:pt idx="1">
                  <c:v>-3.0100413598632914E-2</c:v>
                </c:pt>
                <c:pt idx="2">
                  <c:v>-2.6660899813964578E-2</c:v>
                </c:pt>
                <c:pt idx="3">
                  <c:v>-2.2448630555242488E-2</c:v>
                </c:pt>
                <c:pt idx="4">
                  <c:v>-1.7652453153024994E-2</c:v>
                </c:pt>
                <c:pt idx="5">
                  <c:v>-1.5936277453661885E-2</c:v>
                </c:pt>
                <c:pt idx="6">
                  <c:v>-1.4530982181478969E-2</c:v>
                </c:pt>
                <c:pt idx="7">
                  <c:v>-8.7195524428343996E-3</c:v>
                </c:pt>
                <c:pt idx="8">
                  <c:v>-3.3696812961402367E-3</c:v>
                </c:pt>
                <c:pt idx="9">
                  <c:v>-1.6950691194557166E-3</c:v>
                </c:pt>
                <c:pt idx="10">
                  <c:v>4.956633058040838E-3</c:v>
                </c:pt>
                <c:pt idx="11">
                  <c:v>6.4047906900932539E-3</c:v>
                </c:pt>
                <c:pt idx="12">
                  <c:v>7.7585314868779953E-3</c:v>
                </c:pt>
                <c:pt idx="13">
                  <c:v>9.2575398628267358E-3</c:v>
                </c:pt>
                <c:pt idx="14">
                  <c:v>1.1744697751036481E-2</c:v>
                </c:pt>
                <c:pt idx="15">
                  <c:v>-9.2441095319915519E-3</c:v>
                </c:pt>
                <c:pt idx="16">
                  <c:v>-6.4260761442359038E-2</c:v>
                </c:pt>
                <c:pt idx="17">
                  <c:v>2.5535876576596506E-2</c:v>
                </c:pt>
                <c:pt idx="18">
                  <c:v>6.6028655299859018E-3</c:v>
                </c:pt>
                <c:pt idx="19">
                  <c:v>5.0063192109022214E-3</c:v>
                </c:pt>
                <c:pt idx="20">
                  <c:v>1.0356164383561645E-2</c:v>
                </c:pt>
                <c:pt idx="21">
                  <c:v>-2.8283380785029455E-2</c:v>
                </c:pt>
              </c:numCache>
            </c:numRef>
          </c:val>
        </c:ser>
        <c:gapWidth val="60"/>
        <c:axId val="65075072"/>
        <c:axId val="65076608"/>
      </c:barChart>
      <c:catAx>
        <c:axId val="6507507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76608"/>
        <c:crosses val="autoZero"/>
        <c:lblAlgn val="ctr"/>
        <c:lblOffset val="0"/>
        <c:tickLblSkip val="1"/>
        <c:tickMarkSkip val="1"/>
      </c:catAx>
      <c:valAx>
        <c:axId val="65076608"/>
        <c:scaling>
          <c:orientation val="minMax"/>
          <c:max val="0.03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7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NAV Dynamics of Interval CII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972027972027972E-2"/>
          <c:y val="0.34133422222453702"/>
          <c:w val="0.94125874125874121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9.6168246814409787E-4"/>
                  <c:y val="2.270998075033432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18881118881117"/>
                  <c:y val="0.418667756947283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53866806944809753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-1.9452700000000187</c:v>
                </c:pt>
                <c:pt idx="1">
                  <c:v>-61.848209999999959</c:v>
                </c:pt>
                <c:pt idx="2">
                  <c:v>-20.691909999999915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355824438694174E-2"/>
                  <c:y val="-6.24670542433320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651529649118079E-3"/>
                  <c:y val="-9.1335820207478417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9256622599095903E-3"/>
                  <c:y val="4.0977234770575802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09090909090913"/>
                  <c:y val="0.4080010625027669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106677361138961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5493347638926142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5520014375037435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-1.9201339625167575</c:v>
                </c:pt>
              </c:numCache>
            </c:numRef>
          </c:val>
        </c:ser>
        <c:dLbls>
          <c:showVal val="1"/>
        </c:dLbls>
        <c:overlap val="-20"/>
        <c:axId val="65348736"/>
        <c:axId val="65350272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12818258277064E-3"/>
                  <c:y val="-5.3994154728095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232155553876103E-3"/>
                  <c:y val="-5.876244961791244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0700290547460958E-3"/>
                  <c:y val="-2.369490895329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321678321678316"/>
                  <c:y val="0.381334326391474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755244755244754"/>
                  <c:y val="0.480001250003255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3.200008333355034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-5.9151758666104032E-3</c:v>
                </c:pt>
                <c:pt idx="1">
                  <c:v>-4.1527762294417979E-2</c:v>
                </c:pt>
                <c:pt idx="2">
                  <c:v>-1.4047497298686099E-2</c:v>
                </c:pt>
              </c:numCache>
            </c:numRef>
          </c:val>
        </c:ser>
        <c:dLbls>
          <c:showVal val="1"/>
        </c:dLbls>
        <c:marker val="1"/>
        <c:axId val="65364352"/>
        <c:axId val="65365888"/>
      </c:lineChart>
      <c:catAx>
        <c:axId val="653487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50272"/>
        <c:crosses val="autoZero"/>
        <c:lblAlgn val="ctr"/>
        <c:lblOffset val="100"/>
        <c:tickLblSkip val="1"/>
        <c:tickMarkSkip val="1"/>
      </c:catAx>
      <c:valAx>
        <c:axId val="6535027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48736"/>
        <c:crosses val="autoZero"/>
        <c:crossBetween val="between"/>
      </c:valAx>
      <c:catAx>
        <c:axId val="65364352"/>
        <c:scaling>
          <c:orientation val="minMax"/>
        </c:scaling>
        <c:delete val="1"/>
        <c:axPos val="b"/>
        <c:tickLblPos val="none"/>
        <c:crossAx val="65365888"/>
        <c:crosses val="autoZero"/>
        <c:lblAlgn val="ctr"/>
        <c:lblOffset val="100"/>
      </c:catAx>
      <c:valAx>
        <c:axId val="6536588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643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04895104895105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Interval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8004087244267539"/>
          <c:y val="8.976660682226212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044835379027264E-2"/>
          <c:y val="0.16517055655296231"/>
          <c:w val="0.92871736606443622"/>
          <c:h val="0.771992818671454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Optimum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-4.1527762294361281E-2</c:v>
                </c:pt>
                <c:pt idx="1">
                  <c:v>-1.272584515024644E-2</c:v>
                </c:pt>
                <c:pt idx="2">
                  <c:v>-5.9151758666106113E-3</c:v>
                </c:pt>
                <c:pt idx="3">
                  <c:v>-2.0056261103739443E-2</c:v>
                </c:pt>
                <c:pt idx="4">
                  <c:v>-6.4260761442359038E-2</c:v>
                </c:pt>
                <c:pt idx="5">
                  <c:v>2.5535876576596506E-2</c:v>
                </c:pt>
                <c:pt idx="6">
                  <c:v>6.6028655299859018E-3</c:v>
                </c:pt>
                <c:pt idx="7">
                  <c:v>5.0063192109022214E-3</c:v>
                </c:pt>
                <c:pt idx="8">
                  <c:v>1.0356164383561645E-2</c:v>
                </c:pt>
                <c:pt idx="9">
                  <c:v>-2.8283380785029455E-2</c:v>
                </c:pt>
              </c:numCache>
            </c:numRef>
          </c:val>
        </c:ser>
        <c:gapWidth val="60"/>
        <c:axId val="65397120"/>
        <c:axId val="65398656"/>
      </c:barChart>
      <c:catAx>
        <c:axId val="653971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98656"/>
        <c:crosses val="autoZero"/>
        <c:lblAlgn val="ctr"/>
        <c:lblOffset val="100"/>
        <c:tickLblSkip val="1"/>
        <c:tickMarkSkip val="1"/>
      </c:catAx>
      <c:valAx>
        <c:axId val="65398656"/>
        <c:scaling>
          <c:orientation val="minMax"/>
          <c:max val="0.05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9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Closed-End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2674253200568987E-2"/>
          <c:y val="0.32840236686390534"/>
          <c:w val="0.92034139402560455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4156581454827359E-3"/>
                  <c:y val="3.236550787505854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011379800853485"/>
                  <c:y val="0.21301775147928995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5118343195266271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-32.633309999999938</c:v>
                </c:pt>
                <c:pt idx="1">
                  <c:v>-923.33440000000041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-320.37940627020265</c:v>
                </c:pt>
              </c:numCache>
            </c:numRef>
          </c:val>
        </c:ser>
        <c:dLbls>
          <c:showVal val="1"/>
        </c:dLbls>
        <c:overlap val="-20"/>
        <c:axId val="64484864"/>
        <c:axId val="64486400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425583443927299E-3"/>
                  <c:y val="-5.6430130946163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95206567812161E-3"/>
                  <c:y val="3.046879102136428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776671408250356"/>
                  <c:y val="6.804733727810650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-3.1253407965702501E-2</c:v>
                </c:pt>
                <c:pt idx="1">
                  <c:v>-7.7427776215480887E-2</c:v>
                </c:pt>
              </c:numCache>
            </c:numRef>
          </c:val>
        </c:ser>
        <c:dLbls>
          <c:showVal val="1"/>
        </c:dLbls>
        <c:marker val="1"/>
        <c:axId val="64516864"/>
        <c:axId val="64518400"/>
      </c:lineChart>
      <c:catAx>
        <c:axId val="6448486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6400"/>
        <c:crosses val="autoZero"/>
        <c:lblAlgn val="ctr"/>
        <c:lblOffset val="100"/>
        <c:tickLblSkip val="1"/>
        <c:tickMarkSkip val="1"/>
      </c:catAx>
      <c:valAx>
        <c:axId val="6448640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4864"/>
        <c:crosses val="autoZero"/>
        <c:crossBetween val="between"/>
      </c:valAx>
      <c:catAx>
        <c:axId val="64516864"/>
        <c:scaling>
          <c:orientation val="minMax"/>
        </c:scaling>
        <c:delete val="1"/>
        <c:axPos val="b"/>
        <c:tickLblPos val="none"/>
        <c:crossAx val="64518400"/>
        <c:crosses val="autoZero"/>
        <c:lblAlgn val="ctr"/>
        <c:lblOffset val="100"/>
      </c:catAx>
      <c:valAx>
        <c:axId val="64518400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1686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705547652916074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Closed-End Funds, Bank Deposits </a:t>
            </a:r>
            <a:endParaRPr lang="ru-RU" sz="12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 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8356713426853708"/>
          <c:y val="1.22449101611429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036072144288578E-2"/>
          <c:y val="0.21428592782000142"/>
          <c:w val="0.9649298597194389"/>
          <c:h val="0.714286426066671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-5.1270880578512701E-2</c:v>
                </c:pt>
                <c:pt idx="1">
                  <c:v>-3.125340796572762E-2</c:v>
                </c:pt>
                <c:pt idx="2">
                  <c:v>-4.1262144272120202E-2</c:v>
                </c:pt>
                <c:pt idx="3">
                  <c:v>-6.4260761442359038E-2</c:v>
                </c:pt>
                <c:pt idx="4">
                  <c:v>2.5535876576596506E-2</c:v>
                </c:pt>
                <c:pt idx="5">
                  <c:v>6.6028655299859018E-3</c:v>
                </c:pt>
                <c:pt idx="6">
                  <c:v>5.0063192109022214E-3</c:v>
                </c:pt>
                <c:pt idx="7">
                  <c:v>1.0356164383561645E-2</c:v>
                </c:pt>
                <c:pt idx="8">
                  <c:v>-2.8283380785029455E-2</c:v>
                </c:pt>
              </c:numCache>
            </c:numRef>
          </c:val>
        </c:ser>
        <c:gapWidth val="60"/>
        <c:axId val="65099264"/>
        <c:axId val="65100800"/>
      </c:barChart>
      <c:catAx>
        <c:axId val="6509926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00800"/>
        <c:crosses val="autoZero"/>
        <c:lblAlgn val="ctr"/>
        <c:lblOffset val="100"/>
        <c:tickLblSkip val="1"/>
        <c:tickMarkSkip val="1"/>
      </c:catAx>
      <c:valAx>
        <c:axId val="65100800"/>
        <c:scaling>
          <c:orientation val="minMax"/>
          <c:max val="0.03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104775</xdr:rowOff>
    </xdr:from>
    <xdr:to>
      <xdr:col>4</xdr:col>
      <xdr:colOff>533400</xdr:colOff>
      <xdr:row>55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38100</xdr:rowOff>
    </xdr:from>
    <xdr:to>
      <xdr:col>7</xdr:col>
      <xdr:colOff>9525</xdr:colOff>
      <xdr:row>49</xdr:row>
      <xdr:rowOff>76200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171450</xdr:colOff>
      <xdr:row>45</xdr:row>
      <xdr:rowOff>142875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104775</xdr:rowOff>
    </xdr:from>
    <xdr:to>
      <xdr:col>9</xdr:col>
      <xdr:colOff>542925</xdr:colOff>
      <xdr:row>31</xdr:row>
      <xdr:rowOff>57150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9</xdr:col>
      <xdr:colOff>571500</xdr:colOff>
      <xdr:row>24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371475</xdr:colOff>
      <xdr:row>28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Q46" sqref="Q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3" t="s">
        <v>12</v>
      </c>
      <c r="B1" s="73"/>
      <c r="C1" s="73"/>
      <c r="D1" s="74"/>
      <c r="E1" s="74"/>
      <c r="F1" s="74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>
      <c r="A3" s="87" t="s">
        <v>19</v>
      </c>
      <c r="B3" s="88">
        <v>-4.8469764400666526E-2</v>
      </c>
      <c r="C3" s="88">
        <v>-6.1346760926592747E-2</v>
      </c>
      <c r="D3" s="88">
        <v>-1.5993343724390548E-2</v>
      </c>
      <c r="E3" s="88">
        <v>-6.5807841597038563E-2</v>
      </c>
      <c r="F3" s="88">
        <v>-5.980621815276288E-2</v>
      </c>
      <c r="G3" s="57"/>
      <c r="H3" s="57"/>
      <c r="I3" s="2"/>
      <c r="J3" s="2"/>
      <c r="K3" s="2"/>
      <c r="L3" s="2"/>
    </row>
    <row r="4" spans="1:14" ht="14.25">
      <c r="A4" s="87" t="s">
        <v>20</v>
      </c>
      <c r="B4" s="88">
        <v>2.5535876576596506E-2</v>
      </c>
      <c r="C4" s="88">
        <v>-6.4260761442359038E-2</v>
      </c>
      <c r="D4" s="88">
        <v>-9.2441095319915519E-3</v>
      </c>
      <c r="E4" s="88">
        <v>-2.0056261103739443E-2</v>
      </c>
      <c r="F4" s="88">
        <v>-4.126214427212016E-2</v>
      </c>
      <c r="G4" s="57"/>
      <c r="H4" s="57"/>
      <c r="I4" s="2"/>
      <c r="J4" s="2"/>
      <c r="K4" s="2"/>
      <c r="L4" s="2"/>
    </row>
    <row r="5" spans="1:14" ht="15" thickBot="1">
      <c r="A5" s="77" t="s">
        <v>21</v>
      </c>
      <c r="B5" s="78">
        <v>0.46845045388180018</v>
      </c>
      <c r="C5" s="78">
        <v>0.15944506397464475</v>
      </c>
      <c r="D5" s="78">
        <v>4.2150142999906298E-2</v>
      </c>
      <c r="E5" s="78">
        <v>-3.1580564396702794E-2</v>
      </c>
      <c r="F5" s="78">
        <v>8.375377051851618E-2</v>
      </c>
      <c r="G5" s="57"/>
      <c r="H5" s="57"/>
      <c r="I5" s="2"/>
      <c r="J5" s="2"/>
      <c r="K5" s="2"/>
      <c r="L5" s="2"/>
    </row>
    <row r="6" spans="1:14" ht="14.25">
      <c r="A6" s="71"/>
      <c r="B6" s="70"/>
      <c r="C6" s="70"/>
      <c r="D6" s="72"/>
      <c r="E6" s="72"/>
      <c r="F6" s="72"/>
      <c r="G6" s="10"/>
      <c r="J6" s="2"/>
      <c r="K6" s="2"/>
      <c r="L6" s="2"/>
      <c r="M6" s="2"/>
      <c r="N6" s="2"/>
    </row>
    <row r="7" spans="1:14" ht="14.25">
      <c r="A7" s="71"/>
      <c r="B7" s="72"/>
      <c r="C7" s="72"/>
      <c r="D7" s="72"/>
      <c r="E7" s="72"/>
      <c r="F7" s="72"/>
      <c r="J7" s="4"/>
      <c r="K7" s="4"/>
      <c r="L7" s="4"/>
      <c r="M7" s="4"/>
      <c r="N7" s="4"/>
    </row>
    <row r="8" spans="1:14" ht="14.25">
      <c r="A8" s="71"/>
      <c r="B8" s="72"/>
      <c r="C8" s="72"/>
      <c r="D8" s="72"/>
      <c r="E8" s="72"/>
      <c r="F8" s="72"/>
    </row>
    <row r="9" spans="1:14" ht="14.25">
      <c r="A9" s="71"/>
      <c r="B9" s="72"/>
      <c r="C9" s="72"/>
      <c r="D9" s="72"/>
      <c r="E9" s="72"/>
      <c r="F9" s="72"/>
    </row>
    <row r="10" spans="1:14" ht="14.25">
      <c r="A10" s="71"/>
      <c r="B10" s="72"/>
      <c r="C10" s="72"/>
      <c r="D10" s="72"/>
      <c r="E10" s="72"/>
      <c r="F10" s="72"/>
      <c r="N10" s="10"/>
    </row>
    <row r="11" spans="1:14" ht="14.25">
      <c r="A11" s="71"/>
      <c r="B11" s="72"/>
      <c r="C11" s="72"/>
      <c r="D11" s="72"/>
      <c r="E11" s="72"/>
      <c r="F11" s="72"/>
    </row>
    <row r="12" spans="1:14" ht="14.25">
      <c r="A12" s="71"/>
      <c r="B12" s="72"/>
      <c r="C12" s="72"/>
      <c r="D12" s="72"/>
      <c r="E12" s="72"/>
      <c r="F12" s="72"/>
    </row>
    <row r="13" spans="1:14" ht="14.25">
      <c r="A13" s="71"/>
      <c r="B13" s="72"/>
      <c r="C13" s="72"/>
      <c r="D13" s="72"/>
      <c r="E13" s="72"/>
      <c r="F13" s="72"/>
    </row>
    <row r="14" spans="1:14" ht="14.25">
      <c r="A14" s="71"/>
      <c r="B14" s="72"/>
      <c r="C14" s="72"/>
      <c r="D14" s="72"/>
      <c r="E14" s="72"/>
      <c r="F14" s="72"/>
    </row>
    <row r="15" spans="1:14" ht="14.25">
      <c r="A15" s="71"/>
      <c r="B15" s="72"/>
      <c r="C15" s="72"/>
      <c r="D15" s="72"/>
      <c r="E15" s="72"/>
      <c r="F15" s="72"/>
    </row>
    <row r="16" spans="1:14" ht="14.25">
      <c r="A16" s="71"/>
      <c r="B16" s="72"/>
      <c r="C16" s="72"/>
      <c r="D16" s="72"/>
      <c r="E16" s="72"/>
      <c r="F16" s="72"/>
    </row>
    <row r="17" spans="1:6" ht="14.25">
      <c r="A17" s="71"/>
      <c r="B17" s="72"/>
      <c r="C17" s="72"/>
      <c r="D17" s="72"/>
      <c r="E17" s="72"/>
      <c r="F17" s="72"/>
    </row>
    <row r="18" spans="1:6" ht="14.25">
      <c r="A18" s="71"/>
      <c r="B18" s="72"/>
      <c r="C18" s="72"/>
      <c r="D18" s="72"/>
      <c r="E18" s="72"/>
      <c r="F18" s="72"/>
    </row>
    <row r="19" spans="1:6" ht="14.25">
      <c r="A19" s="71"/>
      <c r="B19" s="72"/>
      <c r="C19" s="72"/>
      <c r="D19" s="72"/>
      <c r="E19" s="72"/>
      <c r="F19" s="72"/>
    </row>
    <row r="20" spans="1:6" ht="14.25">
      <c r="A20" s="71"/>
      <c r="B20" s="72"/>
      <c r="C20" s="72"/>
      <c r="D20" s="72"/>
      <c r="E20" s="72"/>
      <c r="F20" s="72"/>
    </row>
    <row r="21" spans="1:6" ht="15" thickBot="1">
      <c r="A21" s="71"/>
      <c r="B21" s="72"/>
      <c r="C21" s="72"/>
      <c r="D21" s="72"/>
      <c r="E21" s="72"/>
      <c r="F21" s="72"/>
    </row>
    <row r="22" spans="1:6" ht="15.75" thickBot="1">
      <c r="A22" s="25" t="s">
        <v>22</v>
      </c>
      <c r="B22" s="175" t="s">
        <v>23</v>
      </c>
      <c r="C22" s="176" t="s">
        <v>24</v>
      </c>
      <c r="D22" s="76"/>
      <c r="E22" s="72"/>
      <c r="F22" s="72"/>
    </row>
    <row r="23" spans="1:6" ht="28.5">
      <c r="A23" s="177" t="s">
        <v>25</v>
      </c>
      <c r="B23" s="27">
        <v>-8.0133226941304425E-2</v>
      </c>
      <c r="C23" s="63">
        <v>-0.13901665834132604</v>
      </c>
      <c r="D23" s="76"/>
      <c r="E23" s="72"/>
      <c r="F23" s="72"/>
    </row>
    <row r="24" spans="1:6" ht="14.25">
      <c r="A24" s="26" t="s">
        <v>15</v>
      </c>
      <c r="B24" s="27">
        <v>-6.4260761442359038E-2</v>
      </c>
      <c r="C24" s="63">
        <v>0.15944506397464475</v>
      </c>
      <c r="D24" s="76"/>
      <c r="E24" s="72"/>
      <c r="F24" s="72"/>
    </row>
    <row r="25" spans="1:6" ht="14.25">
      <c r="A25" s="26" t="s">
        <v>26</v>
      </c>
      <c r="B25" s="27">
        <v>-4.9672514880913288E-2</v>
      </c>
      <c r="C25" s="63">
        <v>-3.2221503618919733E-2</v>
      </c>
      <c r="D25" s="76"/>
      <c r="E25" s="72"/>
      <c r="F25" s="72"/>
    </row>
    <row r="26" spans="1:6" ht="14.25">
      <c r="A26" s="52" t="s">
        <v>27</v>
      </c>
      <c r="B26" s="27">
        <v>-2.3712225969445111E-2</v>
      </c>
      <c r="C26" s="63">
        <v>-4.7349206201751981E-2</v>
      </c>
      <c r="D26" s="76"/>
      <c r="E26" s="72"/>
      <c r="F26" s="72"/>
    </row>
    <row r="27" spans="1:6" ht="14.25">
      <c r="A27" s="26" t="s">
        <v>28</v>
      </c>
      <c r="B27" s="27">
        <v>-1.386892412566687E-2</v>
      </c>
      <c r="C27" s="63">
        <v>2.0649178550453673E-3</v>
      </c>
      <c r="D27" s="76"/>
      <c r="E27" s="72"/>
      <c r="F27" s="72"/>
    </row>
    <row r="28" spans="1:6" ht="14.25">
      <c r="A28" s="26" t="s">
        <v>29</v>
      </c>
      <c r="B28" s="27">
        <v>-1.0013583240228829E-2</v>
      </c>
      <c r="C28" s="63">
        <v>-0.13234953539112881</v>
      </c>
      <c r="D28" s="76"/>
      <c r="E28" s="72"/>
      <c r="F28" s="72"/>
    </row>
    <row r="29" spans="1:6" ht="14.25">
      <c r="A29" s="26" t="s">
        <v>30</v>
      </c>
      <c r="B29" s="27">
        <v>-8.7686903647464787E-3</v>
      </c>
      <c r="C29" s="63">
        <v>-2.3388165588211773E-4</v>
      </c>
      <c r="D29" s="76"/>
      <c r="E29" s="72"/>
      <c r="F29" s="72"/>
    </row>
    <row r="30" spans="1:6" ht="14.25">
      <c r="A30" s="26" t="s">
        <v>31</v>
      </c>
      <c r="B30" s="27">
        <v>-5.9154221194109846E-3</v>
      </c>
      <c r="C30" s="63">
        <v>-1.8115862879168554E-2</v>
      </c>
      <c r="D30" s="76"/>
      <c r="E30" s="72"/>
      <c r="F30" s="72"/>
    </row>
    <row r="31" spans="1:6" ht="14.25">
      <c r="A31" s="26" t="s">
        <v>32</v>
      </c>
      <c r="B31" s="27">
        <v>-5.3749576723710613E-3</v>
      </c>
      <c r="C31" s="63">
        <v>-6.6131010683202485E-3</v>
      </c>
      <c r="D31" s="76"/>
      <c r="E31" s="72"/>
      <c r="F31" s="72"/>
    </row>
    <row r="32" spans="1:6" ht="14.25">
      <c r="A32" s="26" t="s">
        <v>33</v>
      </c>
      <c r="B32" s="27">
        <v>-3.0092753421803176E-3</v>
      </c>
      <c r="C32" s="63">
        <v>8.8262060727862135E-2</v>
      </c>
      <c r="D32" s="76"/>
      <c r="E32" s="72"/>
      <c r="F32" s="72"/>
    </row>
    <row r="33" spans="1:6" ht="14.25">
      <c r="A33" s="26" t="s">
        <v>34</v>
      </c>
      <c r="B33" s="27">
        <v>4.6252964847024458E-3</v>
      </c>
      <c r="C33" s="63">
        <v>-2.0225399232328356E-2</v>
      </c>
      <c r="D33" s="76"/>
      <c r="E33" s="72"/>
      <c r="F33" s="72"/>
    </row>
    <row r="34" spans="1:6" ht="14.25">
      <c r="A34" s="26" t="s">
        <v>35</v>
      </c>
      <c r="B34" s="149">
        <v>4.8424002040461378E-3</v>
      </c>
      <c r="C34" s="150">
        <v>1.6741409554871467E-2</v>
      </c>
      <c r="D34" s="76"/>
      <c r="E34" s="72"/>
      <c r="F34" s="72"/>
    </row>
    <row r="35" spans="1:6" ht="15" thickBot="1">
      <c r="A35" s="151" t="s">
        <v>14</v>
      </c>
      <c r="B35" s="152">
        <v>2.5535876576596506E-2</v>
      </c>
      <c r="C35" s="152">
        <v>0.46845045388180018</v>
      </c>
      <c r="D35" s="76"/>
      <c r="E35" s="72"/>
      <c r="F35" s="72"/>
    </row>
    <row r="36" spans="1:6" ht="14.25">
      <c r="A36" s="71"/>
      <c r="B36" s="72"/>
      <c r="C36" s="72"/>
      <c r="D36" s="76"/>
      <c r="E36" s="72"/>
      <c r="F36" s="72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1"/>
  <sheetViews>
    <sheetView topLeftCell="A16" zoomScale="85" zoomScaleNormal="40" workbookViewId="0">
      <selection activeCell="H41" sqref="H41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59" t="s">
        <v>36</v>
      </c>
      <c r="B1" s="159"/>
      <c r="C1" s="159"/>
      <c r="D1" s="159"/>
      <c r="E1" s="159"/>
      <c r="F1" s="159"/>
      <c r="G1" s="159"/>
      <c r="H1" s="159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83" t="s">
        <v>45</v>
      </c>
      <c r="C3" s="84">
        <v>29249735.710000001</v>
      </c>
      <c r="D3" s="85">
        <v>48975</v>
      </c>
      <c r="E3" s="84">
        <v>597.23809515058701</v>
      </c>
      <c r="F3" s="85">
        <v>100</v>
      </c>
      <c r="G3" s="179" t="s">
        <v>63</v>
      </c>
      <c r="H3" s="86" t="s">
        <v>7</v>
      </c>
      <c r="I3" s="19"/>
    </row>
    <row r="4" spans="1:9">
      <c r="A4" s="21">
        <v>2</v>
      </c>
      <c r="B4" s="83" t="s">
        <v>46</v>
      </c>
      <c r="C4" s="84">
        <v>13416913.01</v>
      </c>
      <c r="D4" s="85">
        <v>10499869</v>
      </c>
      <c r="E4" s="84">
        <v>1.2778171813381671</v>
      </c>
      <c r="F4" s="85">
        <v>1</v>
      </c>
      <c r="G4" s="83" t="s">
        <v>64</v>
      </c>
      <c r="H4" s="86" t="s">
        <v>11</v>
      </c>
      <c r="I4" s="19"/>
    </row>
    <row r="5" spans="1:9" ht="14.25" customHeight="1">
      <c r="A5" s="21">
        <v>3</v>
      </c>
      <c r="B5" s="83" t="s">
        <v>47</v>
      </c>
      <c r="C5" s="84">
        <v>6469429.0800000001</v>
      </c>
      <c r="D5" s="85">
        <v>2116</v>
      </c>
      <c r="E5" s="84">
        <v>3057.3861436672969</v>
      </c>
      <c r="F5" s="85">
        <v>1000</v>
      </c>
      <c r="G5" s="180" t="s">
        <v>65</v>
      </c>
      <c r="H5" s="86" t="s">
        <v>1</v>
      </c>
      <c r="I5" s="19"/>
    </row>
    <row r="6" spans="1:9">
      <c r="A6" s="21">
        <v>4</v>
      </c>
      <c r="B6" s="83" t="s">
        <v>48</v>
      </c>
      <c r="C6" s="84">
        <v>5524622.2300000004</v>
      </c>
      <c r="D6" s="85">
        <v>4504</v>
      </c>
      <c r="E6" s="84">
        <v>1226.6035146536412</v>
      </c>
      <c r="F6" s="85">
        <v>1000</v>
      </c>
      <c r="G6" s="179" t="s">
        <v>63</v>
      </c>
      <c r="H6" s="86" t="s">
        <v>7</v>
      </c>
      <c r="I6" s="19"/>
    </row>
    <row r="7" spans="1:9" ht="14.25" customHeight="1">
      <c r="A7" s="21">
        <v>5</v>
      </c>
      <c r="B7" s="83" t="s">
        <v>49</v>
      </c>
      <c r="C7" s="84">
        <v>5501947.25</v>
      </c>
      <c r="D7" s="85">
        <v>3647</v>
      </c>
      <c r="E7" s="84">
        <v>1508.6227721414862</v>
      </c>
      <c r="F7" s="85">
        <v>1000</v>
      </c>
      <c r="G7" s="83" t="s">
        <v>66</v>
      </c>
      <c r="H7" s="86" t="s">
        <v>8</v>
      </c>
      <c r="I7" s="19"/>
    </row>
    <row r="8" spans="1:9">
      <c r="A8" s="21">
        <v>6</v>
      </c>
      <c r="B8" s="83" t="s">
        <v>50</v>
      </c>
      <c r="C8" s="84">
        <v>4940447.42</v>
      </c>
      <c r="D8" s="85">
        <v>1557</v>
      </c>
      <c r="E8" s="84">
        <v>3173.0555041746948</v>
      </c>
      <c r="F8" s="85">
        <v>1000</v>
      </c>
      <c r="G8" s="83" t="s">
        <v>64</v>
      </c>
      <c r="H8" s="86" t="s">
        <v>11</v>
      </c>
      <c r="I8" s="19"/>
    </row>
    <row r="9" spans="1:9">
      <c r="A9" s="21">
        <v>7</v>
      </c>
      <c r="B9" s="178" t="s">
        <v>51</v>
      </c>
      <c r="C9" s="84">
        <v>3966979.33</v>
      </c>
      <c r="D9" s="85">
        <v>1256</v>
      </c>
      <c r="E9" s="84">
        <v>3158.4230334394906</v>
      </c>
      <c r="F9" s="85">
        <v>1000</v>
      </c>
      <c r="G9" s="181" t="s">
        <v>67</v>
      </c>
      <c r="H9" s="86" t="s">
        <v>5</v>
      </c>
      <c r="I9" s="19"/>
    </row>
    <row r="10" spans="1:9">
      <c r="A10" s="21">
        <v>8</v>
      </c>
      <c r="B10" s="178" t="s">
        <v>52</v>
      </c>
      <c r="C10" s="84">
        <v>3096540.83</v>
      </c>
      <c r="D10" s="85">
        <v>699</v>
      </c>
      <c r="E10" s="84">
        <v>4429.958268955651</v>
      </c>
      <c r="F10" s="85">
        <v>1000</v>
      </c>
      <c r="G10" s="181" t="s">
        <v>68</v>
      </c>
      <c r="H10" s="86" t="s">
        <v>5</v>
      </c>
      <c r="I10" s="19"/>
    </row>
    <row r="11" spans="1:9">
      <c r="A11" s="21">
        <v>9</v>
      </c>
      <c r="B11" s="83" t="s">
        <v>53</v>
      </c>
      <c r="C11" s="84">
        <v>2390416.4900000002</v>
      </c>
      <c r="D11" s="85">
        <v>11147</v>
      </c>
      <c r="E11" s="84">
        <v>214.44482730779583</v>
      </c>
      <c r="F11" s="85">
        <v>100</v>
      </c>
      <c r="G11" s="179" t="s">
        <v>63</v>
      </c>
      <c r="H11" s="86" t="s">
        <v>7</v>
      </c>
      <c r="I11" s="19"/>
    </row>
    <row r="12" spans="1:9">
      <c r="A12" s="21">
        <v>10</v>
      </c>
      <c r="B12" s="178" t="s">
        <v>54</v>
      </c>
      <c r="C12" s="84">
        <v>1516584.21</v>
      </c>
      <c r="D12" s="85">
        <v>590</v>
      </c>
      <c r="E12" s="84">
        <v>2570.4817118644069</v>
      </c>
      <c r="F12" s="85">
        <v>1000</v>
      </c>
      <c r="G12" s="180" t="s">
        <v>65</v>
      </c>
      <c r="H12" s="86" t="s">
        <v>1</v>
      </c>
      <c r="I12" s="19"/>
    </row>
    <row r="13" spans="1:9">
      <c r="A13" s="21">
        <v>11</v>
      </c>
      <c r="B13" s="83" t="s">
        <v>55</v>
      </c>
      <c r="C13" s="84">
        <v>1462304.48</v>
      </c>
      <c r="D13" s="85">
        <v>1116</v>
      </c>
      <c r="E13" s="84">
        <v>1310.3086738351253</v>
      </c>
      <c r="F13" s="85">
        <v>1000</v>
      </c>
      <c r="G13" s="83" t="s">
        <v>69</v>
      </c>
      <c r="H13" s="86" t="s">
        <v>6</v>
      </c>
      <c r="I13" s="19"/>
    </row>
    <row r="14" spans="1:9">
      <c r="A14" s="21">
        <v>12</v>
      </c>
      <c r="B14" s="178" t="s">
        <v>56</v>
      </c>
      <c r="C14" s="84">
        <v>1201962.03</v>
      </c>
      <c r="D14" s="85">
        <v>1535</v>
      </c>
      <c r="E14" s="84">
        <v>783.03715309446261</v>
      </c>
      <c r="F14" s="85">
        <v>1000</v>
      </c>
      <c r="G14" s="180" t="s">
        <v>65</v>
      </c>
      <c r="H14" s="86" t="s">
        <v>1</v>
      </c>
      <c r="I14" s="19"/>
    </row>
    <row r="15" spans="1:9">
      <c r="A15" s="21">
        <v>13</v>
      </c>
      <c r="B15" s="83" t="s">
        <v>57</v>
      </c>
      <c r="C15" s="84">
        <v>1142152.6000000001</v>
      </c>
      <c r="D15" s="85">
        <v>955</v>
      </c>
      <c r="E15" s="84">
        <v>1195.9713089005236</v>
      </c>
      <c r="F15" s="85">
        <v>1000</v>
      </c>
      <c r="G15" s="83" t="s">
        <v>70</v>
      </c>
      <c r="H15" s="86" t="s">
        <v>0</v>
      </c>
      <c r="I15" s="19"/>
    </row>
    <row r="16" spans="1:9">
      <c r="A16" s="21">
        <v>14</v>
      </c>
      <c r="B16" s="178" t="s">
        <v>58</v>
      </c>
      <c r="C16" s="84">
        <v>1088773.46</v>
      </c>
      <c r="D16" s="85">
        <v>411</v>
      </c>
      <c r="E16" s="84">
        <v>2649.0838442822383</v>
      </c>
      <c r="F16" s="85">
        <v>1000</v>
      </c>
      <c r="G16" s="180" t="s">
        <v>65</v>
      </c>
      <c r="H16" s="86" t="s">
        <v>1</v>
      </c>
      <c r="I16" s="19"/>
    </row>
    <row r="17" spans="1:9">
      <c r="A17" s="21">
        <v>15</v>
      </c>
      <c r="B17" s="83" t="s">
        <v>59</v>
      </c>
      <c r="C17" s="84">
        <v>660183.17000000004</v>
      </c>
      <c r="D17" s="85">
        <v>7322</v>
      </c>
      <c r="E17" s="84">
        <v>90.164322589456432</v>
      </c>
      <c r="F17" s="85">
        <v>100</v>
      </c>
      <c r="G17" s="83" t="s">
        <v>71</v>
      </c>
      <c r="H17" s="86" t="s">
        <v>10</v>
      </c>
      <c r="I17" s="19"/>
    </row>
    <row r="18" spans="1:9" ht="15" customHeight="1" thickBot="1">
      <c r="A18" s="160" t="s">
        <v>60</v>
      </c>
      <c r="B18" s="161"/>
      <c r="C18" s="98">
        <f>SUM(C3:C17)</f>
        <v>81628991.299999982</v>
      </c>
      <c r="D18" s="99">
        <f>SUM(D3:D17)</f>
        <v>10585699</v>
      </c>
      <c r="E18" s="54" t="s">
        <v>4</v>
      </c>
      <c r="F18" s="54" t="s">
        <v>4</v>
      </c>
      <c r="G18" s="54" t="s">
        <v>4</v>
      </c>
      <c r="H18" s="55" t="s">
        <v>4</v>
      </c>
    </row>
    <row r="19" spans="1:9" ht="15" customHeight="1" thickBot="1">
      <c r="A19" s="162" t="s">
        <v>61</v>
      </c>
      <c r="B19" s="162"/>
      <c r="C19" s="162"/>
      <c r="D19" s="162"/>
      <c r="E19" s="162"/>
      <c r="F19" s="162"/>
      <c r="G19" s="162"/>
      <c r="H19" s="162"/>
    </row>
    <row r="21" spans="1:9">
      <c r="B21" s="20" t="s">
        <v>62</v>
      </c>
      <c r="C21" s="23">
        <f>C18-SUM(C3:C12)</f>
        <v>5555375.7399999946</v>
      </c>
      <c r="D21" s="125">
        <f>C21/$C$18</f>
        <v>6.8056405592261629E-2</v>
      </c>
    </row>
    <row r="22" spans="1:9">
      <c r="B22" s="83" t="s">
        <v>45</v>
      </c>
      <c r="C22" s="84">
        <f t="shared" ref="B22:C31" si="0">C3</f>
        <v>29249735.710000001</v>
      </c>
      <c r="D22" s="125">
        <f>C22/$C$18</f>
        <v>0.35832533569479508</v>
      </c>
      <c r="H22" s="19"/>
    </row>
    <row r="23" spans="1:9">
      <c r="B23" s="83" t="str">
        <f t="shared" si="0"/>
        <v>ОТP Fond Aktsii</v>
      </c>
      <c r="C23" s="84">
        <f t="shared" si="0"/>
        <v>13416913.01</v>
      </c>
      <c r="D23" s="125">
        <f t="shared" ref="D23:D31" si="1">C23/$C$18</f>
        <v>0.16436455720358759</v>
      </c>
      <c r="H23" s="19"/>
    </row>
    <row r="24" spans="1:9">
      <c r="B24" s="83" t="str">
        <f t="shared" si="0"/>
        <v>UNIVER.UA/Myhailo Hrushevskyi: Fond Derzhavnykh Paperiv</v>
      </c>
      <c r="C24" s="84">
        <f t="shared" si="0"/>
        <v>6469429.0800000001</v>
      </c>
      <c r="D24" s="125">
        <f t="shared" si="1"/>
        <v>7.9254061295744582E-2</v>
      </c>
      <c r="H24" s="19"/>
    </row>
    <row r="25" spans="1:9">
      <c r="B25" s="83" t="str">
        <f t="shared" si="0"/>
        <v>KINTO-Ekviti</v>
      </c>
      <c r="C25" s="84">
        <f t="shared" si="0"/>
        <v>5524622.2300000004</v>
      </c>
      <c r="D25" s="125">
        <f t="shared" si="1"/>
        <v>6.7679658195163819E-2</v>
      </c>
      <c r="H25" s="19"/>
    </row>
    <row r="26" spans="1:9">
      <c r="B26" s="83" t="str">
        <f t="shared" si="0"/>
        <v>Sofiivskyi</v>
      </c>
      <c r="C26" s="84">
        <f t="shared" si="0"/>
        <v>5501947.25</v>
      </c>
      <c r="D26" s="125">
        <f t="shared" si="1"/>
        <v>6.7401877229861115E-2</v>
      </c>
      <c r="H26" s="19"/>
    </row>
    <row r="27" spans="1:9">
      <c r="B27" s="83" t="str">
        <f t="shared" si="0"/>
        <v>ОТP Klasychnyi</v>
      </c>
      <c r="C27" s="84">
        <f t="shared" si="0"/>
        <v>4940447.42</v>
      </c>
      <c r="D27" s="125">
        <f t="shared" si="1"/>
        <v>6.0523195758269782E-2</v>
      </c>
      <c r="H27" s="19"/>
    </row>
    <row r="28" spans="1:9">
      <c r="B28" s="83" t="str">
        <f t="shared" si="0"/>
        <v>Altus – Depozyt</v>
      </c>
      <c r="C28" s="84">
        <f t="shared" si="0"/>
        <v>3966979.33</v>
      </c>
      <c r="D28" s="125">
        <f t="shared" si="1"/>
        <v>4.8597676717830531E-2</v>
      </c>
      <c r="H28" s="19"/>
    </row>
    <row r="29" spans="1:9">
      <c r="B29" s="83" t="str">
        <f t="shared" si="0"/>
        <v>Altus – Zbalansovanyi</v>
      </c>
      <c r="C29" s="84">
        <f t="shared" si="0"/>
        <v>3096540.83</v>
      </c>
      <c r="D29" s="125">
        <f t="shared" si="1"/>
        <v>3.793432677147391E-2</v>
      </c>
      <c r="H29" s="19"/>
    </row>
    <row r="30" spans="1:9">
      <c r="B30" s="83" t="str">
        <f t="shared" si="0"/>
        <v>KINTO-Kaznacheiskyi</v>
      </c>
      <c r="C30" s="84">
        <f t="shared" si="0"/>
        <v>2390416.4900000002</v>
      </c>
      <c r="D30" s="125">
        <f t="shared" si="1"/>
        <v>2.9283915578655458E-2</v>
      </c>
    </row>
    <row r="31" spans="1:9">
      <c r="B31" s="83" t="str">
        <f t="shared" si="0"/>
        <v>UNIVER.UA/Volodymyr Velykyi: Fond Zbalansovanyi</v>
      </c>
      <c r="C31" s="84">
        <f t="shared" si="0"/>
        <v>1516584.21</v>
      </c>
      <c r="D31" s="125">
        <f t="shared" si="1"/>
        <v>1.8578989962356674E-2</v>
      </c>
    </row>
  </sheetData>
  <mergeCells count="3">
    <mergeCell ref="A1:H1"/>
    <mergeCell ref="A18:B18"/>
    <mergeCell ref="A19:H19"/>
  </mergeCells>
  <phoneticPr fontId="11" type="noConversion"/>
  <hyperlinks>
    <hyperlink ref="H18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8"/>
  <sheetViews>
    <sheetView zoomScale="85" workbookViewId="0">
      <selection activeCell="M37" sqref="M37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0" s="14" customFormat="1" ht="16.5" thickBot="1">
      <c r="A1" s="163" t="s">
        <v>72</v>
      </c>
      <c r="B1" s="163"/>
      <c r="C1" s="163"/>
      <c r="D1" s="163"/>
      <c r="E1" s="163"/>
      <c r="F1" s="163"/>
      <c r="G1" s="163"/>
      <c r="H1" s="163"/>
      <c r="I1" s="163"/>
      <c r="J1" s="101"/>
    </row>
    <row r="2" spans="1:10" s="20" customFormat="1" ht="15.75" customHeight="1" thickBot="1">
      <c r="A2" s="164" t="s">
        <v>37</v>
      </c>
      <c r="B2" s="102"/>
      <c r="C2" s="103"/>
      <c r="D2" s="104"/>
      <c r="E2" s="166" t="s">
        <v>73</v>
      </c>
      <c r="F2" s="166"/>
      <c r="G2" s="166"/>
      <c r="H2" s="166"/>
      <c r="I2" s="166"/>
      <c r="J2" s="166"/>
    </row>
    <row r="3" spans="1:10" s="22" customFormat="1" ht="51.75" thickBot="1">
      <c r="A3" s="165"/>
      <c r="B3" s="182" t="s">
        <v>74</v>
      </c>
      <c r="C3" s="183" t="s">
        <v>75</v>
      </c>
      <c r="D3" s="183" t="s">
        <v>76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84" t="s">
        <v>82</v>
      </c>
    </row>
    <row r="4" spans="1:10" s="20" customFormat="1" collapsed="1">
      <c r="A4" s="21">
        <v>1</v>
      </c>
      <c r="B4" s="178" t="s">
        <v>84</v>
      </c>
      <c r="C4" s="140">
        <v>38118</v>
      </c>
      <c r="D4" s="140">
        <v>38182</v>
      </c>
      <c r="E4" s="141">
        <v>-8.7195524428343996E-3</v>
      </c>
      <c r="F4" s="141">
        <v>-2.1754150745023626E-3</v>
      </c>
      <c r="G4" s="141">
        <v>0.10464243759984893</v>
      </c>
      <c r="H4" s="141">
        <v>0.2479895306135278</v>
      </c>
      <c r="I4" s="141">
        <v>4.9723809515064747</v>
      </c>
      <c r="J4" s="142">
        <v>0.13655750086525109</v>
      </c>
    </row>
    <row r="5" spans="1:10" s="20" customFormat="1" collapsed="1">
      <c r="A5" s="21">
        <v>2</v>
      </c>
      <c r="B5" s="139" t="s">
        <v>52</v>
      </c>
      <c r="C5" s="140">
        <v>38828</v>
      </c>
      <c r="D5" s="140">
        <v>39028</v>
      </c>
      <c r="E5" s="141">
        <v>6.4047906900932539E-3</v>
      </c>
      <c r="F5" s="141">
        <v>2.0570740192601633E-2</v>
      </c>
      <c r="G5" s="141">
        <v>3.6778853978631787E-2</v>
      </c>
      <c r="H5" s="141">
        <v>9.6459506859555288E-2</v>
      </c>
      <c r="I5" s="141">
        <v>3.4299582689555317</v>
      </c>
      <c r="J5" s="142">
        <v>0.13635577032428237</v>
      </c>
    </row>
    <row r="6" spans="1:10" s="20" customFormat="1" collapsed="1">
      <c r="A6" s="21">
        <v>3</v>
      </c>
      <c r="B6" s="139" t="s">
        <v>54</v>
      </c>
      <c r="C6" s="140">
        <v>38919</v>
      </c>
      <c r="D6" s="140">
        <v>39092</v>
      </c>
      <c r="E6" s="141">
        <v>-1.6950691194557166E-3</v>
      </c>
      <c r="F6" s="141">
        <v>3.162671955724683E-2</v>
      </c>
      <c r="G6" s="141">
        <v>8.9451916004608778E-2</v>
      </c>
      <c r="H6" s="141">
        <v>0.26874361516239498</v>
      </c>
      <c r="I6" s="141">
        <v>1.5704817118644452</v>
      </c>
      <c r="J6" s="142">
        <v>8.5803870383622138E-2</v>
      </c>
    </row>
    <row r="7" spans="1:10" s="20" customFormat="1" collapsed="1">
      <c r="A7" s="21">
        <v>4</v>
      </c>
      <c r="B7" s="139" t="s">
        <v>56</v>
      </c>
      <c r="C7" s="140">
        <v>38919</v>
      </c>
      <c r="D7" s="140">
        <v>39092</v>
      </c>
      <c r="E7" s="141">
        <v>-2.2448630555242488E-2</v>
      </c>
      <c r="F7" s="141">
        <v>4.3181241329281139E-2</v>
      </c>
      <c r="G7" s="141">
        <v>0.12406128928128468</v>
      </c>
      <c r="H7" s="141">
        <v>0.33065340573428004</v>
      </c>
      <c r="I7" s="141">
        <v>-0.2169628469055499</v>
      </c>
      <c r="J7" s="142">
        <v>-2.1100042299865285E-2</v>
      </c>
    </row>
    <row r="8" spans="1:10" s="20" customFormat="1" collapsed="1">
      <c r="A8" s="21">
        <v>5</v>
      </c>
      <c r="B8" s="139" t="s">
        <v>50</v>
      </c>
      <c r="C8" s="140">
        <v>39413</v>
      </c>
      <c r="D8" s="140">
        <v>39589</v>
      </c>
      <c r="E8" s="141">
        <v>1.1744697751036481E-2</v>
      </c>
      <c r="F8" s="141">
        <v>3.478497645558587E-2</v>
      </c>
      <c r="G8" s="141">
        <v>6.4097742593560714E-2</v>
      </c>
      <c r="H8" s="141" t="s">
        <v>83</v>
      </c>
      <c r="I8" s="141">
        <v>2.1730555041744148</v>
      </c>
      <c r="J8" s="142">
        <v>0.12103095823338661</v>
      </c>
    </row>
    <row r="9" spans="1:10" s="20" customFormat="1" collapsed="1">
      <c r="A9" s="21">
        <v>6</v>
      </c>
      <c r="B9" s="139" t="s">
        <v>57</v>
      </c>
      <c r="C9" s="140">
        <v>39429</v>
      </c>
      <c r="D9" s="140">
        <v>39618</v>
      </c>
      <c r="E9" s="141">
        <v>-1.4530982181478969E-2</v>
      </c>
      <c r="F9" s="141">
        <v>3.7460033704312945E-3</v>
      </c>
      <c r="G9" s="141">
        <v>6.9331699403059943E-2</v>
      </c>
      <c r="H9" s="141">
        <v>0.15144688349756619</v>
      </c>
      <c r="I9" s="141">
        <v>0.19597130890050996</v>
      </c>
      <c r="J9" s="142">
        <v>1.8007179637256066E-2</v>
      </c>
    </row>
    <row r="10" spans="1:10" s="20" customFormat="1" collapsed="1">
      <c r="A10" s="21">
        <v>7</v>
      </c>
      <c r="B10" s="139" t="s">
        <v>59</v>
      </c>
      <c r="C10" s="140">
        <v>39560</v>
      </c>
      <c r="D10" s="140">
        <v>39770</v>
      </c>
      <c r="E10" s="141">
        <v>-3.7669876214312392E-2</v>
      </c>
      <c r="F10" s="141">
        <v>-0.20145649307061664</v>
      </c>
      <c r="G10" s="141">
        <v>-0.14593008522028728</v>
      </c>
      <c r="H10" s="141">
        <v>6.4284685556372789E-3</v>
      </c>
      <c r="I10" s="141">
        <v>-9.8356774105385125E-2</v>
      </c>
      <c r="J10" s="142">
        <v>-1.0714923123417375E-2</v>
      </c>
    </row>
    <row r="11" spans="1:10" s="20" customFormat="1" collapsed="1">
      <c r="A11" s="21">
        <v>8</v>
      </c>
      <c r="B11" s="139" t="s">
        <v>48</v>
      </c>
      <c r="C11" s="140">
        <v>39884</v>
      </c>
      <c r="D11" s="140">
        <v>40001</v>
      </c>
      <c r="E11" s="141">
        <v>-1.7652453153024994E-2</v>
      </c>
      <c r="F11" s="141">
        <v>-9.3307813135016238E-3</v>
      </c>
      <c r="G11" s="141">
        <v>0.16638695255631486</v>
      </c>
      <c r="H11" s="141">
        <v>0.35567319178288148</v>
      </c>
      <c r="I11" s="141">
        <v>0.2266035146536487</v>
      </c>
      <c r="J11" s="142">
        <v>2.3010482523786457E-2</v>
      </c>
    </row>
    <row r="12" spans="1:10" s="20" customFormat="1" collapsed="1">
      <c r="A12" s="21">
        <v>9</v>
      </c>
      <c r="B12" s="139" t="s">
        <v>46</v>
      </c>
      <c r="C12" s="140">
        <v>40253</v>
      </c>
      <c r="D12" s="140">
        <v>40366</v>
      </c>
      <c r="E12" s="141">
        <v>-2.6660899813964578E-2</v>
      </c>
      <c r="F12" s="141">
        <v>1.2921797322121842E-2</v>
      </c>
      <c r="G12" s="141">
        <v>6.6847987130305375E-2</v>
      </c>
      <c r="H12" s="141" t="s">
        <v>83</v>
      </c>
      <c r="I12" s="141">
        <v>0.27781718133815314</v>
      </c>
      <c r="J12" s="142">
        <v>3.1205338026715213E-2</v>
      </c>
    </row>
    <row r="13" spans="1:10" s="20" customFormat="1" collapsed="1">
      <c r="A13" s="21">
        <v>10</v>
      </c>
      <c r="B13" s="139" t="s">
        <v>49</v>
      </c>
      <c r="C13" s="140">
        <v>40114</v>
      </c>
      <c r="D13" s="140">
        <v>40401</v>
      </c>
      <c r="E13" s="141">
        <v>-3.0100413598632914E-2</v>
      </c>
      <c r="F13" s="141">
        <v>-0.1952764854763448</v>
      </c>
      <c r="G13" s="141">
        <v>-0.14647128039956803</v>
      </c>
      <c r="H13" s="141">
        <v>7.1484977975243558E-2</v>
      </c>
      <c r="I13" s="141">
        <v>0.50862277214147822</v>
      </c>
      <c r="J13" s="142">
        <v>5.3552588487343566E-2</v>
      </c>
    </row>
    <row r="14" spans="1:10" s="20" customFormat="1" collapsed="1">
      <c r="A14" s="21">
        <v>11</v>
      </c>
      <c r="B14" s="139" t="s">
        <v>51</v>
      </c>
      <c r="C14" s="140">
        <v>40226</v>
      </c>
      <c r="D14" s="140">
        <v>40430</v>
      </c>
      <c r="E14" s="141">
        <v>4.956633058040838E-3</v>
      </c>
      <c r="F14" s="141">
        <v>1.3161439200603198E-2</v>
      </c>
      <c r="G14" s="141">
        <v>1.4749661425005556E-2</v>
      </c>
      <c r="H14" s="141">
        <v>8.1530404303619131E-2</v>
      </c>
      <c r="I14" s="141">
        <v>2.1584230334395289</v>
      </c>
      <c r="J14" s="142">
        <v>0.15880982716269187</v>
      </c>
    </row>
    <row r="15" spans="1:10" s="20" customFormat="1" collapsed="1">
      <c r="A15" s="21">
        <v>12</v>
      </c>
      <c r="B15" s="72" t="s">
        <v>58</v>
      </c>
      <c r="C15" s="140">
        <v>40427</v>
      </c>
      <c r="D15" s="140">
        <v>40543</v>
      </c>
      <c r="E15" s="141">
        <v>7.7585314868779953E-3</v>
      </c>
      <c r="F15" s="141">
        <v>2.6594637238043228E-2</v>
      </c>
      <c r="G15" s="141">
        <v>7.7435946452658166E-2</v>
      </c>
      <c r="H15" s="141">
        <v>0.14087948034200215</v>
      </c>
      <c r="I15" s="141">
        <v>1.6490838442822078</v>
      </c>
      <c r="J15" s="142">
        <v>0.13884423096923371</v>
      </c>
    </row>
    <row r="16" spans="1:10" s="20" customFormat="1" collapsed="1">
      <c r="A16" s="21">
        <v>13</v>
      </c>
      <c r="B16" s="185" t="s">
        <v>55</v>
      </c>
      <c r="C16" s="140">
        <v>40444</v>
      </c>
      <c r="D16" s="140">
        <v>40638</v>
      </c>
      <c r="E16" s="141">
        <v>-3.3696812961402367E-3</v>
      </c>
      <c r="F16" s="141">
        <v>-1.0262400921284942E-2</v>
      </c>
      <c r="G16" s="141">
        <v>-4.7020542231804519E-2</v>
      </c>
      <c r="H16" s="141">
        <v>4.0130149668906823E-2</v>
      </c>
      <c r="I16" s="141">
        <v>0.31030867383512639</v>
      </c>
      <c r="J16" s="142">
        <v>3.8072752104560958E-2</v>
      </c>
    </row>
    <row r="17" spans="1:11" s="20" customFormat="1" collapsed="1">
      <c r="A17" s="21">
        <v>14</v>
      </c>
      <c r="B17" s="72" t="s">
        <v>85</v>
      </c>
      <c r="C17" s="140">
        <v>40427</v>
      </c>
      <c r="D17" s="140">
        <v>40708</v>
      </c>
      <c r="E17" s="141">
        <v>9.2575398628267358E-3</v>
      </c>
      <c r="F17" s="141">
        <v>2.4382947050765713E-2</v>
      </c>
      <c r="G17" s="141">
        <v>5.6242663414782124E-2</v>
      </c>
      <c r="H17" s="141">
        <v>0.11242525078679955</v>
      </c>
      <c r="I17" s="141">
        <v>2.0573861436672933</v>
      </c>
      <c r="J17" s="142">
        <v>0.17200934014912961</v>
      </c>
    </row>
    <row r="18" spans="1:11" s="20" customFormat="1" collapsed="1">
      <c r="A18" s="21">
        <v>15</v>
      </c>
      <c r="B18" s="72" t="s">
        <v>86</v>
      </c>
      <c r="C18" s="140">
        <v>41026</v>
      </c>
      <c r="D18" s="140">
        <v>41242</v>
      </c>
      <c r="E18" s="141">
        <v>-1.5936277453661885E-2</v>
      </c>
      <c r="F18" s="141">
        <v>-1.3237044689651478E-2</v>
      </c>
      <c r="G18" s="141">
        <v>0.10164690301019341</v>
      </c>
      <c r="H18" s="141">
        <v>0.32565555887908793</v>
      </c>
      <c r="I18" s="141">
        <v>1.1444482730779812</v>
      </c>
      <c r="J18" s="142">
        <v>0.1465578313855207</v>
      </c>
    </row>
    <row r="19" spans="1:11" s="20" customFormat="1" ht="15.75" thickBot="1">
      <c r="A19" s="138"/>
      <c r="B19" s="143" t="s">
        <v>87</v>
      </c>
      <c r="C19" s="144" t="s">
        <v>4</v>
      </c>
      <c r="D19" s="144" t="s">
        <v>4</v>
      </c>
      <c r="E19" s="145">
        <f>AVERAGE(E4:E18)</f>
        <v>-9.2441095319915519E-3</v>
      </c>
      <c r="F19" s="145">
        <f>AVERAGE(F4:F18)</f>
        <v>-1.4717874588614739E-2</v>
      </c>
      <c r="G19" s="145">
        <f>AVERAGE(G4:G18)</f>
        <v>4.2150142999906298E-2</v>
      </c>
      <c r="H19" s="145">
        <f>AVERAGE(H4:H18)</f>
        <v>0.17150003262780786</v>
      </c>
      <c r="I19" s="145">
        <f>AVERAGE(I4:I18)</f>
        <v>1.357281437388391</v>
      </c>
      <c r="J19" s="144" t="s">
        <v>4</v>
      </c>
      <c r="K19" s="146"/>
    </row>
    <row r="20" spans="1:11" s="20" customFormat="1">
      <c r="A20" s="167" t="s">
        <v>88</v>
      </c>
      <c r="B20" s="167"/>
      <c r="C20" s="167"/>
      <c r="D20" s="167"/>
      <c r="E20" s="167"/>
      <c r="F20" s="167"/>
      <c r="G20" s="167"/>
      <c r="H20" s="167"/>
      <c r="I20" s="167"/>
      <c r="J20" s="167"/>
    </row>
    <row r="21" spans="1:11" s="20" customFormat="1" collapsed="1">
      <c r="J21" s="19"/>
    </row>
    <row r="22" spans="1:11" s="20" customFormat="1">
      <c r="E22" s="107"/>
      <c r="F22" s="107"/>
      <c r="J22" s="19"/>
    </row>
    <row r="23" spans="1:11" s="20" customFormat="1" collapsed="1">
      <c r="E23" s="108"/>
      <c r="I23" s="108"/>
      <c r="J23" s="19"/>
    </row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/>
    <row r="38" spans="3:8" s="20" customFormat="1"/>
    <row r="39" spans="3:8" s="28" customFormat="1">
      <c r="C39" s="29"/>
      <c r="D39" s="29"/>
      <c r="E39" s="30"/>
      <c r="F39" s="30"/>
      <c r="G39" s="30"/>
      <c r="H39" s="30"/>
    </row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</sheetData>
  <mergeCells count="4">
    <mergeCell ref="A1:I1"/>
    <mergeCell ref="A2:A3"/>
    <mergeCell ref="E2:J2"/>
    <mergeCell ref="A20:J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5"/>
  <sheetViews>
    <sheetView zoomScale="85" workbookViewId="0">
      <selection activeCell="H72" sqref="H72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68" t="s">
        <v>89</v>
      </c>
      <c r="B1" s="168"/>
      <c r="C1" s="168"/>
      <c r="D1" s="168"/>
      <c r="E1" s="168"/>
      <c r="F1" s="168"/>
      <c r="G1" s="168"/>
    </row>
    <row r="2" spans="1:8" ht="15.75" customHeight="1" thickBot="1">
      <c r="A2" s="186" t="s">
        <v>90</v>
      </c>
      <c r="B2" s="90"/>
      <c r="C2" s="169" t="s">
        <v>91</v>
      </c>
      <c r="D2" s="170"/>
      <c r="E2" s="169" t="s">
        <v>92</v>
      </c>
      <c r="F2" s="170"/>
      <c r="G2" s="91"/>
    </row>
    <row r="3" spans="1:8" ht="45.75" thickBot="1">
      <c r="A3" s="187"/>
      <c r="B3" s="188" t="s">
        <v>74</v>
      </c>
      <c r="C3" s="41" t="s">
        <v>93</v>
      </c>
      <c r="D3" s="34" t="s">
        <v>94</v>
      </c>
      <c r="E3" s="34" t="s">
        <v>95</v>
      </c>
      <c r="F3" s="34" t="s">
        <v>94</v>
      </c>
      <c r="G3" s="189" t="s">
        <v>96</v>
      </c>
    </row>
    <row r="4" spans="1:8" ht="15" customHeight="1">
      <c r="A4" s="21">
        <v>1</v>
      </c>
      <c r="B4" s="36" t="s">
        <v>97</v>
      </c>
      <c r="C4" s="37">
        <v>841.40587999999991</v>
      </c>
      <c r="D4" s="96">
        <v>0.20526893220994288</v>
      </c>
      <c r="E4" s="38">
        <v>250</v>
      </c>
      <c r="F4" s="96">
        <v>0.19127773527161437</v>
      </c>
      <c r="G4" s="39">
        <v>786.86368156002345</v>
      </c>
      <c r="H4" s="51"/>
    </row>
    <row r="5" spans="1:8" ht="14.25" customHeight="1">
      <c r="A5" s="21">
        <v>2</v>
      </c>
      <c r="B5" s="190" t="s">
        <v>98</v>
      </c>
      <c r="C5" s="37">
        <v>34.669139999999892</v>
      </c>
      <c r="D5" s="96">
        <v>3.2889666935431862E-2</v>
      </c>
      <c r="E5" s="38">
        <v>10</v>
      </c>
      <c r="F5" s="96">
        <v>2.4937655860349128E-2</v>
      </c>
      <c r="G5" s="39">
        <v>26.303340648379052</v>
      </c>
      <c r="H5" s="51"/>
    </row>
    <row r="6" spans="1:8">
      <c r="A6" s="21">
        <v>3</v>
      </c>
      <c r="B6" s="131" t="s">
        <v>53</v>
      </c>
      <c r="C6" s="37">
        <v>-18.880750000000003</v>
      </c>
      <c r="D6" s="96">
        <v>-7.83662127135463E-3</v>
      </c>
      <c r="E6" s="38">
        <v>91</v>
      </c>
      <c r="F6" s="96">
        <v>8.2308248914616505E-3</v>
      </c>
      <c r="G6" s="39">
        <v>19.570076278943304</v>
      </c>
    </row>
    <row r="7" spans="1:8">
      <c r="A7" s="21">
        <v>4</v>
      </c>
      <c r="B7" s="36" t="s">
        <v>46</v>
      </c>
      <c r="C7" s="37">
        <v>-358.6224600000009</v>
      </c>
      <c r="D7" s="96">
        <v>-2.6033286385200739E-2</v>
      </c>
      <c r="E7" s="38">
        <v>6766</v>
      </c>
      <c r="F7" s="96">
        <v>6.4480449682043528E-4</v>
      </c>
      <c r="G7" s="39">
        <v>13.367135221584917</v>
      </c>
    </row>
    <row r="8" spans="1:8">
      <c r="A8" s="21">
        <v>5</v>
      </c>
      <c r="B8" s="131" t="s">
        <v>56</v>
      </c>
      <c r="C8" s="37">
        <v>-19.591840000000087</v>
      </c>
      <c r="D8" s="96">
        <v>-1.6038457640840748E-2</v>
      </c>
      <c r="E8" s="38">
        <v>10</v>
      </c>
      <c r="F8" s="96">
        <v>6.5573770491803279E-3</v>
      </c>
      <c r="G8" s="39">
        <v>7.8700849180326884</v>
      </c>
    </row>
    <row r="9" spans="1:8">
      <c r="A9" s="21">
        <v>6</v>
      </c>
      <c r="B9" s="36" t="s">
        <v>85</v>
      </c>
      <c r="C9" s="37">
        <v>59.341639999999664</v>
      </c>
      <c r="D9" s="96">
        <v>9.2575398628259049E-3</v>
      </c>
      <c r="E9" s="38">
        <v>0</v>
      </c>
      <c r="F9" s="96">
        <v>0</v>
      </c>
      <c r="G9" s="39">
        <v>0</v>
      </c>
    </row>
    <row r="10" spans="1:8">
      <c r="A10" s="21">
        <v>7</v>
      </c>
      <c r="B10" s="191" t="s">
        <v>52</v>
      </c>
      <c r="C10" s="37">
        <v>19.706479999999981</v>
      </c>
      <c r="D10" s="96">
        <v>6.4047906901455324E-3</v>
      </c>
      <c r="E10" s="38">
        <v>0</v>
      </c>
      <c r="F10" s="96">
        <v>0</v>
      </c>
      <c r="G10" s="39">
        <v>0</v>
      </c>
      <c r="H10" s="51"/>
    </row>
    <row r="11" spans="1:8">
      <c r="A11" s="21">
        <v>8</v>
      </c>
      <c r="B11" s="36" t="s">
        <v>51</v>
      </c>
      <c r="C11" s="37">
        <v>19.565879999999886</v>
      </c>
      <c r="D11" s="96">
        <v>4.9566330580344663E-3</v>
      </c>
      <c r="E11" s="38">
        <v>0</v>
      </c>
      <c r="F11" s="96">
        <v>0</v>
      </c>
      <c r="G11" s="39">
        <v>0</v>
      </c>
    </row>
    <row r="12" spans="1:8">
      <c r="A12" s="21">
        <v>9</v>
      </c>
      <c r="B12" s="178" t="s">
        <v>54</v>
      </c>
      <c r="C12" s="37">
        <v>-2.5750800000000744</v>
      </c>
      <c r="D12" s="96">
        <v>-1.6950691194470295E-3</v>
      </c>
      <c r="E12" s="38">
        <v>0</v>
      </c>
      <c r="F12" s="96">
        <v>0</v>
      </c>
      <c r="G12" s="39">
        <v>0</v>
      </c>
    </row>
    <row r="13" spans="1:8">
      <c r="A13" s="21">
        <v>10</v>
      </c>
      <c r="B13" s="192" t="s">
        <v>99</v>
      </c>
      <c r="C13" s="37">
        <v>-16.841319999999833</v>
      </c>
      <c r="D13" s="96">
        <v>-1.4530982181511214E-2</v>
      </c>
      <c r="E13" s="38">
        <v>0</v>
      </c>
      <c r="F13" s="96">
        <v>0</v>
      </c>
      <c r="G13" s="39">
        <v>0</v>
      </c>
    </row>
    <row r="14" spans="1:8">
      <c r="A14" s="21">
        <v>11</v>
      </c>
      <c r="B14" s="131" t="s">
        <v>49</v>
      </c>
      <c r="C14" s="37">
        <v>-170.75054999999981</v>
      </c>
      <c r="D14" s="96">
        <v>-3.0100413598623185E-2</v>
      </c>
      <c r="E14" s="38">
        <v>0</v>
      </c>
      <c r="F14" s="96">
        <v>0</v>
      </c>
      <c r="G14" s="39">
        <v>0</v>
      </c>
    </row>
    <row r="15" spans="1:8">
      <c r="A15" s="21">
        <v>12</v>
      </c>
      <c r="B15" s="36" t="s">
        <v>59</v>
      </c>
      <c r="C15" s="37">
        <v>-32.775839999999967</v>
      </c>
      <c r="D15" s="96">
        <v>-4.7298382050043573E-2</v>
      </c>
      <c r="E15" s="38">
        <v>-74</v>
      </c>
      <c r="F15" s="96">
        <v>-1.0005408328826392E-2</v>
      </c>
      <c r="G15" s="39">
        <v>-6.611031030286612</v>
      </c>
    </row>
    <row r="16" spans="1:8" ht="13.5" customHeight="1">
      <c r="A16" s="21">
        <v>13</v>
      </c>
      <c r="B16" s="193" t="s">
        <v>48</v>
      </c>
      <c r="C16" s="37">
        <v>-115.50797999999952</v>
      </c>
      <c r="D16" s="96">
        <v>-2.0479665486304352E-2</v>
      </c>
      <c r="E16" s="38">
        <v>-13</v>
      </c>
      <c r="F16" s="96">
        <v>-2.8780163825547931E-3</v>
      </c>
      <c r="G16" s="39">
        <v>-15.888833292568446</v>
      </c>
    </row>
    <row r="17" spans="1:8">
      <c r="A17" s="21">
        <v>14</v>
      </c>
      <c r="B17" s="131" t="s">
        <v>100</v>
      </c>
      <c r="C17" s="37">
        <v>-280.18271999999882</v>
      </c>
      <c r="D17" s="96">
        <v>-9.4880966455821933E-3</v>
      </c>
      <c r="E17" s="38">
        <v>-38</v>
      </c>
      <c r="F17" s="96">
        <v>-7.7530451104808925E-4</v>
      </c>
      <c r="G17" s="39">
        <v>-22.770953557369001</v>
      </c>
    </row>
    <row r="18" spans="1:8">
      <c r="A18" s="21">
        <v>15</v>
      </c>
      <c r="B18" s="131" t="s">
        <v>55</v>
      </c>
      <c r="C18" s="37">
        <v>-115.38222999999998</v>
      </c>
      <c r="D18" s="96">
        <v>-7.3133803605406542E-2</v>
      </c>
      <c r="E18" s="38">
        <v>-84</v>
      </c>
      <c r="F18" s="96">
        <v>-7.0000000000000007E-2</v>
      </c>
      <c r="G18" s="39">
        <v>-111.18646979999991</v>
      </c>
    </row>
    <row r="19" spans="1:8" ht="15.75" thickBot="1">
      <c r="A19" s="89"/>
      <c r="B19" s="92" t="s">
        <v>60</v>
      </c>
      <c r="C19" s="93">
        <v>-156.42174999999986</v>
      </c>
      <c r="D19" s="97">
        <v>-1.9125873938469992E-3</v>
      </c>
      <c r="E19" s="94">
        <v>6918</v>
      </c>
      <c r="F19" s="97">
        <v>6.5395058277508528E-4</v>
      </c>
      <c r="G19" s="95">
        <v>697.5170309467394</v>
      </c>
      <c r="H19" s="51"/>
    </row>
    <row r="20" spans="1:8">
      <c r="B20" s="66"/>
      <c r="C20" s="67"/>
      <c r="D20" s="68"/>
      <c r="E20" s="69"/>
      <c r="F20" s="68"/>
      <c r="G20" s="67"/>
      <c r="H20" s="51"/>
    </row>
    <row r="39" spans="2:5" ht="15">
      <c r="B39" s="58"/>
      <c r="C39" s="59"/>
      <c r="D39" s="60"/>
      <c r="E39" s="61"/>
    </row>
    <row r="40" spans="2:5" ht="15">
      <c r="B40" s="58"/>
      <c r="C40" s="59"/>
      <c r="D40" s="60"/>
      <c r="E40" s="61"/>
    </row>
    <row r="41" spans="2:5" ht="15">
      <c r="B41" s="58"/>
      <c r="C41" s="59"/>
      <c r="D41" s="60"/>
      <c r="E41" s="61"/>
    </row>
    <row r="42" spans="2:5" ht="15">
      <c r="B42" s="58"/>
      <c r="C42" s="59"/>
      <c r="D42" s="60"/>
      <c r="E42" s="61"/>
    </row>
    <row r="43" spans="2:5" ht="15">
      <c r="B43" s="58"/>
      <c r="C43" s="59"/>
      <c r="D43" s="60"/>
      <c r="E43" s="61"/>
    </row>
    <row r="44" spans="2:5" ht="15">
      <c r="B44" s="58"/>
      <c r="C44" s="59"/>
      <c r="D44" s="60"/>
      <c r="E44" s="61"/>
    </row>
    <row r="45" spans="2:5" ht="15.75" thickBot="1">
      <c r="B45" s="79"/>
      <c r="C45" s="79"/>
      <c r="D45" s="79"/>
      <c r="E45" s="79"/>
    </row>
    <row r="48" spans="2:5" ht="14.25" customHeight="1"/>
    <row r="49" spans="2:6">
      <c r="F49" s="51"/>
    </row>
    <row r="51" spans="2:6">
      <c r="F51"/>
    </row>
    <row r="52" spans="2:6">
      <c r="F52"/>
    </row>
    <row r="53" spans="2:6" ht="30.75" thickBot="1">
      <c r="B53" s="41" t="s">
        <v>74</v>
      </c>
      <c r="C53" s="34" t="s">
        <v>101</v>
      </c>
      <c r="D53" s="34" t="s">
        <v>102</v>
      </c>
      <c r="E53" s="35" t="s">
        <v>103</v>
      </c>
      <c r="F53"/>
    </row>
    <row r="54" spans="2:6">
      <c r="B54" s="36" t="str">
        <f t="shared" ref="B54:D58" si="0">B4</f>
        <v>ОТP - Кlasychnyi</v>
      </c>
      <c r="C54" s="37">
        <f t="shared" si="0"/>
        <v>841.40587999999991</v>
      </c>
      <c r="D54" s="96">
        <f t="shared" si="0"/>
        <v>0.20526893220994288</v>
      </c>
      <c r="E54" s="39">
        <f>G4</f>
        <v>786.86368156002345</v>
      </c>
    </row>
    <row r="55" spans="2:6">
      <c r="B55" s="36" t="str">
        <f t="shared" si="0"/>
        <v>UNIVER.UA/Taras Shevchenko: Fond Zaoshchadzhen</v>
      </c>
      <c r="C55" s="37">
        <f t="shared" si="0"/>
        <v>34.669139999999892</v>
      </c>
      <c r="D55" s="96">
        <f t="shared" si="0"/>
        <v>3.2889666935431862E-2</v>
      </c>
      <c r="E55" s="39">
        <f>G5</f>
        <v>26.303340648379052</v>
      </c>
    </row>
    <row r="56" spans="2:6">
      <c r="B56" s="36" t="str">
        <f t="shared" si="0"/>
        <v>KINTO-Kaznacheiskyi</v>
      </c>
      <c r="C56" s="37">
        <f t="shared" si="0"/>
        <v>-18.880750000000003</v>
      </c>
      <c r="D56" s="96">
        <f t="shared" si="0"/>
        <v>-7.83662127135463E-3</v>
      </c>
      <c r="E56" s="39">
        <f>G6</f>
        <v>19.570076278943304</v>
      </c>
    </row>
    <row r="57" spans="2:6">
      <c r="B57" s="36" t="str">
        <f t="shared" si="0"/>
        <v>ОТP Fond Aktsii</v>
      </c>
      <c r="C57" s="37">
        <f t="shared" si="0"/>
        <v>-358.6224600000009</v>
      </c>
      <c r="D57" s="96">
        <f t="shared" si="0"/>
        <v>-2.6033286385200739E-2</v>
      </c>
      <c r="E57" s="39">
        <f>G7</f>
        <v>13.367135221584917</v>
      </c>
    </row>
    <row r="58" spans="2:6">
      <c r="B58" s="121" t="str">
        <f t="shared" si="0"/>
        <v>UNIVER.UA/Iaroslav Mudryi: Fond Aktsii</v>
      </c>
      <c r="C58" s="122">
        <f t="shared" si="0"/>
        <v>-19.591840000000087</v>
      </c>
      <c r="D58" s="123">
        <f t="shared" si="0"/>
        <v>-1.6038457640840748E-2</v>
      </c>
      <c r="E58" s="124">
        <f>G8</f>
        <v>7.8700849180326884</v>
      </c>
    </row>
    <row r="59" spans="2:6">
      <c r="B59" s="120" t="str">
        <f t="shared" ref="B59:D63" si="1">B14</f>
        <v>Sofiivskyi</v>
      </c>
      <c r="C59" s="37">
        <f t="shared" si="1"/>
        <v>-170.75054999999981</v>
      </c>
      <c r="D59" s="96">
        <f t="shared" si="1"/>
        <v>-3.0100413598623185E-2</v>
      </c>
      <c r="E59" s="39">
        <f>G14</f>
        <v>0</v>
      </c>
    </row>
    <row r="60" spans="2:6">
      <c r="B60" s="120" t="str">
        <f t="shared" si="1"/>
        <v>Nadbannia</v>
      </c>
      <c r="C60" s="37">
        <f t="shared" si="1"/>
        <v>-32.775839999999967</v>
      </c>
      <c r="D60" s="96">
        <f t="shared" si="1"/>
        <v>-4.7298382050043573E-2</v>
      </c>
      <c r="E60" s="39">
        <f>G15</f>
        <v>-6.611031030286612</v>
      </c>
    </row>
    <row r="61" spans="2:6">
      <c r="B61" s="120" t="str">
        <f t="shared" si="1"/>
        <v>KINTO-Ekviti</v>
      </c>
      <c r="C61" s="37">
        <f t="shared" si="1"/>
        <v>-115.50797999999952</v>
      </c>
      <c r="D61" s="96">
        <f t="shared" si="1"/>
        <v>-2.0479665486304352E-2</v>
      </c>
      <c r="E61" s="39">
        <f>G16</f>
        <v>-15.888833292568446</v>
      </c>
    </row>
    <row r="62" spans="2:6">
      <c r="B62" s="120" t="str">
        <f t="shared" si="1"/>
        <v>KINTO- Кlasychnyi</v>
      </c>
      <c r="C62" s="37">
        <f t="shared" si="1"/>
        <v>-280.18271999999882</v>
      </c>
      <c r="D62" s="96">
        <f t="shared" si="1"/>
        <v>-9.4880966455821933E-3</v>
      </c>
      <c r="E62" s="39">
        <f>G17</f>
        <v>-22.770953557369001</v>
      </c>
    </row>
    <row r="63" spans="2:6">
      <c r="B63" s="120" t="str">
        <f t="shared" si="1"/>
        <v>VSI</v>
      </c>
      <c r="C63" s="37">
        <f t="shared" si="1"/>
        <v>-115.38222999999998</v>
      </c>
      <c r="D63" s="96">
        <f t="shared" si="1"/>
        <v>-7.3133803605406542E-2</v>
      </c>
      <c r="E63" s="39">
        <f>G18</f>
        <v>-111.18646979999991</v>
      </c>
    </row>
    <row r="64" spans="2:6">
      <c r="B64" s="128" t="s">
        <v>62</v>
      </c>
      <c r="C64" s="129">
        <f>C19-SUM(C54:C63)</f>
        <v>79.197599999999511</v>
      </c>
      <c r="D64" s="130"/>
      <c r="E64" s="129">
        <f>G19-SUM(E54:E63)</f>
        <v>0</v>
      </c>
    </row>
    <row r="65" spans="2:5" ht="15">
      <c r="B65" s="126" t="s">
        <v>60</v>
      </c>
      <c r="C65" s="127">
        <f>SUM(C54:C64)</f>
        <v>-156.42174999999986</v>
      </c>
      <c r="D65" s="127"/>
      <c r="E65" s="127">
        <f>SUM(E54:E64)</f>
        <v>697.5170309467394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P53" sqref="P53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4" t="s">
        <v>74</v>
      </c>
      <c r="B1" s="65" t="s">
        <v>104</v>
      </c>
      <c r="C1" s="10"/>
    </row>
    <row r="2" spans="1:3" ht="14.25">
      <c r="A2" s="131" t="s">
        <v>59</v>
      </c>
      <c r="B2" s="147">
        <v>-3.7669876214312392E-2</v>
      </c>
      <c r="C2" s="10"/>
    </row>
    <row r="3" spans="1:3" ht="14.25">
      <c r="A3" s="131" t="s">
        <v>49</v>
      </c>
      <c r="B3" s="135">
        <v>-3.0100413598632914E-2</v>
      </c>
      <c r="C3" s="10"/>
    </row>
    <row r="4" spans="1:3" ht="14.25">
      <c r="A4" s="194" t="s">
        <v>46</v>
      </c>
      <c r="B4" s="135">
        <v>-2.6660899813964578E-2</v>
      </c>
      <c r="C4" s="10"/>
    </row>
    <row r="5" spans="1:3" ht="14.25">
      <c r="A5" s="131" t="s">
        <v>56</v>
      </c>
      <c r="B5" s="136">
        <v>-2.2448630555242488E-2</v>
      </c>
      <c r="C5" s="10"/>
    </row>
    <row r="6" spans="1:3" ht="14.25">
      <c r="A6" s="193" t="s">
        <v>48</v>
      </c>
      <c r="B6" s="136">
        <v>-1.7652453153024994E-2</v>
      </c>
      <c r="C6" s="10"/>
    </row>
    <row r="7" spans="1:3" ht="14.25">
      <c r="A7" s="131" t="s">
        <v>53</v>
      </c>
      <c r="B7" s="136">
        <v>-1.5936277453661885E-2</v>
      </c>
      <c r="C7" s="10"/>
    </row>
    <row r="8" spans="1:3" ht="14.25">
      <c r="A8" s="192" t="s">
        <v>99</v>
      </c>
      <c r="B8" s="136">
        <v>-1.4530982181478969E-2</v>
      </c>
      <c r="C8" s="10"/>
    </row>
    <row r="9" spans="1:3" ht="14.25">
      <c r="A9" s="131" t="s">
        <v>100</v>
      </c>
      <c r="B9" s="136">
        <v>-8.7195524428343996E-3</v>
      </c>
      <c r="C9" s="10"/>
    </row>
    <row r="10" spans="1:3" ht="14.25">
      <c r="A10" s="131" t="s">
        <v>55</v>
      </c>
      <c r="B10" s="136">
        <v>-3.3696812961402367E-3</v>
      </c>
      <c r="C10" s="10"/>
    </row>
    <row r="11" spans="1:3" ht="14.25">
      <c r="A11" s="178" t="s">
        <v>54</v>
      </c>
      <c r="B11" s="136">
        <v>-1.6950691194557166E-3</v>
      </c>
      <c r="C11" s="10"/>
    </row>
    <row r="12" spans="1:3" ht="14.25">
      <c r="A12" s="36" t="s">
        <v>51</v>
      </c>
      <c r="B12" s="136">
        <v>4.956633058040838E-3</v>
      </c>
      <c r="C12" s="10"/>
    </row>
    <row r="13" spans="1:3" ht="14.25">
      <c r="A13" s="131" t="s">
        <v>105</v>
      </c>
      <c r="B13" s="136">
        <v>6.4047906900932539E-3</v>
      </c>
      <c r="C13" s="10"/>
    </row>
    <row r="14" spans="1:3" ht="15">
      <c r="A14" s="190" t="s">
        <v>98</v>
      </c>
      <c r="B14" s="136">
        <v>7.7585314868779953E-3</v>
      </c>
      <c r="C14" s="10"/>
    </row>
    <row r="15" spans="1:3" ht="14.25">
      <c r="A15" s="195" t="s">
        <v>85</v>
      </c>
      <c r="B15" s="136">
        <v>9.2575398628267358E-3</v>
      </c>
      <c r="C15" s="10"/>
    </row>
    <row r="16" spans="1:3" ht="14.25">
      <c r="A16" s="131" t="s">
        <v>106</v>
      </c>
      <c r="B16" s="136">
        <v>1.1744697751036481E-2</v>
      </c>
      <c r="C16" s="10"/>
    </row>
    <row r="17" spans="1:3" ht="14.25">
      <c r="A17" s="196" t="s">
        <v>107</v>
      </c>
      <c r="B17" s="135">
        <v>-9.2441095319915519E-3</v>
      </c>
      <c r="C17" s="10"/>
    </row>
    <row r="18" spans="1:3" ht="14.25">
      <c r="A18" s="139" t="s">
        <v>15</v>
      </c>
      <c r="B18" s="135">
        <v>-6.4260761442359038E-2</v>
      </c>
      <c r="C18" s="10"/>
    </row>
    <row r="19" spans="1:3" ht="14.25">
      <c r="A19" s="139" t="s">
        <v>14</v>
      </c>
      <c r="B19" s="135">
        <v>2.5535876576596506E-2</v>
      </c>
      <c r="C19" s="56"/>
    </row>
    <row r="20" spans="1:3" ht="14.25">
      <c r="A20" s="139" t="s">
        <v>108</v>
      </c>
      <c r="B20" s="135">
        <v>6.6028655299859018E-3</v>
      </c>
      <c r="C20" s="9"/>
    </row>
    <row r="21" spans="1:3" ht="14.25">
      <c r="A21" s="139" t="s">
        <v>109</v>
      </c>
      <c r="B21" s="135">
        <v>5.0063192109022214E-3</v>
      </c>
      <c r="C21" s="75"/>
    </row>
    <row r="22" spans="1:3" ht="14.25">
      <c r="A22" s="139" t="s">
        <v>110</v>
      </c>
      <c r="B22" s="135">
        <v>1.0356164383561645E-2</v>
      </c>
      <c r="C22" s="10"/>
    </row>
    <row r="23" spans="1:3" ht="15" thickBot="1">
      <c r="A23" s="197" t="s">
        <v>111</v>
      </c>
      <c r="B23" s="137">
        <v>-2.8283380785029455E-2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6"/>
  <sheetViews>
    <sheetView zoomScale="85" workbookViewId="0">
      <selection activeCell="J27" sqref="J27"/>
    </sheetView>
  </sheetViews>
  <sheetFormatPr defaultRowHeight="14.25"/>
  <cols>
    <col min="1" max="1" width="4.7109375" style="30" customWidth="1"/>
    <col min="2" max="2" width="48.85546875" style="28" bestFit="1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47.8554687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59" t="s">
        <v>112</v>
      </c>
      <c r="B1" s="159"/>
      <c r="C1" s="159"/>
      <c r="D1" s="159"/>
      <c r="E1" s="159"/>
      <c r="F1" s="159"/>
      <c r="G1" s="159"/>
      <c r="H1" s="159"/>
      <c r="I1" s="159"/>
      <c r="J1" s="159"/>
      <c r="K1" s="13"/>
      <c r="L1" s="14"/>
      <c r="M1" s="14"/>
    </row>
    <row r="2" spans="1:13" ht="45.75" thickBot="1">
      <c r="A2" s="15" t="s">
        <v>90</v>
      </c>
      <c r="B2" s="15" t="s">
        <v>74</v>
      </c>
      <c r="C2" s="43" t="s">
        <v>113</v>
      </c>
      <c r="D2" s="43" t="s">
        <v>114</v>
      </c>
      <c r="E2" s="43" t="s">
        <v>39</v>
      </c>
      <c r="F2" s="43" t="s">
        <v>40</v>
      </c>
      <c r="G2" s="43" t="s">
        <v>41</v>
      </c>
      <c r="H2" s="43" t="s">
        <v>42</v>
      </c>
      <c r="I2" s="17" t="s">
        <v>43</v>
      </c>
      <c r="J2" s="18" t="s">
        <v>44</v>
      </c>
    </row>
    <row r="3" spans="1:13">
      <c r="A3" s="21">
        <v>1</v>
      </c>
      <c r="B3" s="178" t="s">
        <v>115</v>
      </c>
      <c r="C3" s="109" t="s">
        <v>118</v>
      </c>
      <c r="D3" s="110" t="s">
        <v>119</v>
      </c>
      <c r="E3" s="84">
        <v>1452304.28</v>
      </c>
      <c r="F3" s="85">
        <v>746</v>
      </c>
      <c r="G3" s="84">
        <v>1946.7885790884718</v>
      </c>
      <c r="H3" s="50">
        <v>1000</v>
      </c>
      <c r="I3" s="83" t="s">
        <v>122</v>
      </c>
      <c r="J3" s="86" t="s">
        <v>10</v>
      </c>
    </row>
    <row r="4" spans="1:13" ht="14.25" customHeight="1">
      <c r="A4" s="21">
        <v>2</v>
      </c>
      <c r="B4" s="178" t="s">
        <v>116</v>
      </c>
      <c r="C4" s="109" t="s">
        <v>118</v>
      </c>
      <c r="D4" s="110" t="s">
        <v>120</v>
      </c>
      <c r="E4" s="84">
        <v>1427473.7901000001</v>
      </c>
      <c r="F4" s="85">
        <v>2801</v>
      </c>
      <c r="G4" s="84">
        <v>509.63005715815785</v>
      </c>
      <c r="H4" s="82">
        <v>1000</v>
      </c>
      <c r="I4" s="178" t="s">
        <v>121</v>
      </c>
      <c r="J4" s="86" t="s">
        <v>0</v>
      </c>
    </row>
    <row r="5" spans="1:13">
      <c r="A5" s="21">
        <v>3</v>
      </c>
      <c r="B5" s="198" t="s">
        <v>117</v>
      </c>
      <c r="C5" s="109" t="s">
        <v>118</v>
      </c>
      <c r="D5" s="110" t="s">
        <v>119</v>
      </c>
      <c r="E5" s="84">
        <v>326915.62</v>
      </c>
      <c r="F5" s="85">
        <v>679</v>
      </c>
      <c r="G5" s="84">
        <v>481.46630338733434</v>
      </c>
      <c r="H5" s="50">
        <v>1000</v>
      </c>
      <c r="I5" s="178" t="s">
        <v>123</v>
      </c>
      <c r="J5" s="86" t="s">
        <v>2</v>
      </c>
    </row>
    <row r="6" spans="1:13" ht="15.75" customHeight="1" thickBot="1">
      <c r="A6" s="160" t="s">
        <v>60</v>
      </c>
      <c r="B6" s="161"/>
      <c r="C6" s="111" t="s">
        <v>4</v>
      </c>
      <c r="D6" s="111" t="s">
        <v>4</v>
      </c>
      <c r="E6" s="98">
        <f>SUM(E3:E5)</f>
        <v>3206693.6901000002</v>
      </c>
      <c r="F6" s="99">
        <f>SUM(F3:F5)</f>
        <v>4226</v>
      </c>
      <c r="G6" s="111" t="s">
        <v>4</v>
      </c>
      <c r="H6" s="111" t="s">
        <v>4</v>
      </c>
      <c r="I6" s="111" t="s">
        <v>4</v>
      </c>
      <c r="J6" s="112" t="s">
        <v>4</v>
      </c>
    </row>
  </sheetData>
  <mergeCells count="2">
    <mergeCell ref="A1:J1"/>
    <mergeCell ref="A6:B6"/>
  </mergeCells>
  <phoneticPr fontId="11" type="noConversion"/>
  <hyperlinks>
    <hyperlink ref="J6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28"/>
  <sheetViews>
    <sheetView zoomScale="85" workbookViewId="0">
      <selection activeCell="M37" sqref="M3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71" t="s">
        <v>124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customFormat="1" ht="15.75" customHeight="1" thickBot="1">
      <c r="A2" s="164" t="s">
        <v>37</v>
      </c>
      <c r="B2" s="102"/>
      <c r="C2" s="103"/>
      <c r="D2" s="104"/>
      <c r="E2" s="166" t="s">
        <v>125</v>
      </c>
      <c r="F2" s="166"/>
      <c r="G2" s="166"/>
      <c r="H2" s="166"/>
      <c r="I2" s="166"/>
      <c r="J2" s="166"/>
    </row>
    <row r="3" spans="1:10" customFormat="1" ht="64.5" thickBot="1">
      <c r="A3" s="165"/>
      <c r="B3" s="182" t="s">
        <v>74</v>
      </c>
      <c r="C3" s="183" t="s">
        <v>75</v>
      </c>
      <c r="D3" s="183" t="s">
        <v>126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84" t="s">
        <v>82</v>
      </c>
    </row>
    <row r="4" spans="1:10" customFormat="1" collapsed="1">
      <c r="A4" s="21">
        <v>1</v>
      </c>
      <c r="B4" s="26" t="s">
        <v>127</v>
      </c>
      <c r="C4" s="105">
        <v>38441</v>
      </c>
      <c r="D4" s="105">
        <v>38625</v>
      </c>
      <c r="E4" s="100">
        <v>-5.9151758666106113E-3</v>
      </c>
      <c r="F4" s="100">
        <v>-0.14678213779663629</v>
      </c>
      <c r="G4" s="100">
        <v>-0.15407146856656317</v>
      </c>
      <c r="H4" s="100">
        <v>-0.29432936226028883</v>
      </c>
      <c r="I4" s="100">
        <v>-0.51853369661266613</v>
      </c>
      <c r="J4" s="106">
        <v>-5.5723471772625377E-2</v>
      </c>
    </row>
    <row r="5" spans="1:10" customFormat="1" collapsed="1">
      <c r="A5" s="21">
        <v>2</v>
      </c>
      <c r="B5" s="178" t="s">
        <v>116</v>
      </c>
      <c r="C5" s="105">
        <v>39048</v>
      </c>
      <c r="D5" s="105">
        <v>39140</v>
      </c>
      <c r="E5" s="100">
        <v>-4.1527762294361281E-2</v>
      </c>
      <c r="F5" s="100">
        <v>-4.7456221999200743E-2</v>
      </c>
      <c r="G5" s="100">
        <v>0.12351569285801056</v>
      </c>
      <c r="H5" s="100">
        <v>0.15629733453476446</v>
      </c>
      <c r="I5" s="100">
        <v>-0.49036994284182689</v>
      </c>
      <c r="J5" s="106">
        <v>-5.7724531222560049E-2</v>
      </c>
    </row>
    <row r="6" spans="1:10" customFormat="1">
      <c r="A6" s="21">
        <v>3</v>
      </c>
      <c r="B6" s="178" t="s">
        <v>115</v>
      </c>
      <c r="C6" s="105">
        <v>39100</v>
      </c>
      <c r="D6" s="105">
        <v>39268</v>
      </c>
      <c r="E6" s="100">
        <v>-1.272584515024644E-2</v>
      </c>
      <c r="F6" s="100">
        <v>-9.250026257457733E-2</v>
      </c>
      <c r="G6" s="100">
        <v>-6.4185917481555776E-2</v>
      </c>
      <c r="H6" s="100">
        <v>4.6877821359418981E-2</v>
      </c>
      <c r="I6" s="100">
        <v>0.94678857908858305</v>
      </c>
      <c r="J6" s="106">
        <v>6.2513613828772963E-2</v>
      </c>
    </row>
    <row r="7" spans="1:10" ht="15.75" thickBot="1">
      <c r="A7" s="138"/>
      <c r="B7" s="143" t="s">
        <v>87</v>
      </c>
      <c r="C7" s="144" t="s">
        <v>4</v>
      </c>
      <c r="D7" s="144" t="s">
        <v>4</v>
      </c>
      <c r="E7" s="145">
        <f>AVERAGE(E4:E6)</f>
        <v>-2.0056261103739443E-2</v>
      </c>
      <c r="F7" s="145">
        <f>AVERAGE(F4:F6)</f>
        <v>-9.5579540790138126E-2</v>
      </c>
      <c r="G7" s="145">
        <f>AVERAGE(G4:G6)</f>
        <v>-3.1580564396702794E-2</v>
      </c>
      <c r="H7" s="145">
        <f>AVERAGE(H4:H6)</f>
        <v>-3.0384735455368461E-2</v>
      </c>
      <c r="I7" s="145">
        <f>AVERAGE(I4:I6)</f>
        <v>-2.0705020121969991E-2</v>
      </c>
      <c r="J7" s="144" t="s">
        <v>4</v>
      </c>
    </row>
    <row r="8" spans="1:10" ht="15" thickBot="1">
      <c r="A8" s="172" t="s">
        <v>88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0">
      <c r="B9" s="28"/>
      <c r="C9" s="29"/>
      <c r="D9" s="29"/>
      <c r="E9" s="28"/>
      <c r="F9" s="28"/>
      <c r="G9" s="28"/>
      <c r="H9" s="28"/>
      <c r="I9" s="28"/>
    </row>
    <row r="10" spans="1:10">
      <c r="B10" s="28"/>
      <c r="C10" s="29"/>
      <c r="D10" s="29"/>
      <c r="E10" s="28"/>
      <c r="F10" s="28"/>
      <c r="G10" s="28"/>
      <c r="H10" s="28"/>
      <c r="I10" s="28"/>
    </row>
    <row r="11" spans="1:10">
      <c r="B11" s="28"/>
      <c r="C11" s="29"/>
      <c r="D11" s="29"/>
      <c r="E11" s="117"/>
      <c r="F11" s="28"/>
      <c r="G11" s="28"/>
      <c r="H11" s="28"/>
      <c r="I11" s="28"/>
    </row>
    <row r="12" spans="1:10">
      <c r="B12" s="28"/>
      <c r="C12" s="29"/>
      <c r="D12" s="29"/>
      <c r="E12" s="28"/>
      <c r="F12" s="28"/>
      <c r="G12" s="28"/>
      <c r="H12" s="28"/>
      <c r="I12" s="28"/>
    </row>
    <row r="13" spans="1:10">
      <c r="B13" s="28"/>
      <c r="C13" s="29"/>
      <c r="D13" s="29"/>
      <c r="E13" s="28"/>
      <c r="F13" s="28"/>
      <c r="G13" s="28"/>
      <c r="H13" s="28"/>
      <c r="I13" s="28"/>
    </row>
    <row r="14" spans="1:10">
      <c r="B14" s="28"/>
      <c r="C14" s="29"/>
      <c r="D14" s="29"/>
      <c r="E14" s="28"/>
      <c r="F14" s="28"/>
      <c r="G14" s="28"/>
      <c r="H14" s="28"/>
      <c r="I14" s="28"/>
    </row>
    <row r="15" spans="1:10">
      <c r="B15" s="28"/>
      <c r="C15" s="29"/>
      <c r="D15" s="29"/>
      <c r="E15" s="28"/>
      <c r="F15" s="28"/>
      <c r="G15" s="28"/>
      <c r="H15" s="28"/>
      <c r="I15" s="28"/>
    </row>
    <row r="16" spans="1:10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4">
    <mergeCell ref="A2:A3"/>
    <mergeCell ref="A1:J1"/>
    <mergeCell ref="E2:J2"/>
    <mergeCell ref="A8:J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8"/>
  <sheetViews>
    <sheetView zoomScale="85" workbookViewId="0">
      <selection activeCell="J40" sqref="J40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68" t="s">
        <v>128</v>
      </c>
      <c r="B1" s="168"/>
      <c r="C1" s="168"/>
      <c r="D1" s="168"/>
      <c r="E1" s="168"/>
      <c r="F1" s="168"/>
      <c r="G1" s="168"/>
    </row>
    <row r="2" spans="1:7" s="30" customFormat="1" ht="15.75" customHeight="1" thickBot="1">
      <c r="A2" s="164" t="s">
        <v>90</v>
      </c>
      <c r="B2" s="90"/>
      <c r="C2" s="169" t="s">
        <v>91</v>
      </c>
      <c r="D2" s="170"/>
      <c r="E2" s="169" t="s">
        <v>92</v>
      </c>
      <c r="F2" s="170"/>
      <c r="G2" s="91"/>
    </row>
    <row r="3" spans="1:7" s="30" customFormat="1" ht="45.75" thickBot="1">
      <c r="A3" s="165"/>
      <c r="B3" s="34" t="s">
        <v>74</v>
      </c>
      <c r="C3" s="34" t="s">
        <v>93</v>
      </c>
      <c r="D3" s="34" t="s">
        <v>94</v>
      </c>
      <c r="E3" s="34" t="s">
        <v>95</v>
      </c>
      <c r="F3" s="34" t="s">
        <v>94</v>
      </c>
      <c r="G3" s="35" t="s">
        <v>129</v>
      </c>
    </row>
    <row r="4" spans="1:7" s="30" customFormat="1">
      <c r="A4" s="21">
        <v>1</v>
      </c>
      <c r="B4" s="26" t="s">
        <v>127</v>
      </c>
      <c r="C4" s="37">
        <v>-1.9452700000000187</v>
      </c>
      <c r="D4" s="100">
        <v>-5.9151758666104032E-3</v>
      </c>
      <c r="E4" s="38">
        <v>0</v>
      </c>
      <c r="F4" s="100">
        <v>0</v>
      </c>
      <c r="G4" s="39">
        <v>0</v>
      </c>
    </row>
    <row r="5" spans="1:7" s="30" customFormat="1">
      <c r="A5" s="21">
        <v>2</v>
      </c>
      <c r="B5" s="36" t="s">
        <v>116</v>
      </c>
      <c r="C5" s="37">
        <v>-61.848209999999959</v>
      </c>
      <c r="D5" s="100">
        <v>-4.1527762294417979E-2</v>
      </c>
      <c r="E5" s="38">
        <v>0</v>
      </c>
      <c r="F5" s="100">
        <v>0</v>
      </c>
      <c r="G5" s="39">
        <v>0</v>
      </c>
    </row>
    <row r="6" spans="1:7" s="30" customFormat="1">
      <c r="A6" s="21">
        <v>3</v>
      </c>
      <c r="B6" s="178" t="s">
        <v>115</v>
      </c>
      <c r="C6" s="37">
        <v>-20.691909999999915</v>
      </c>
      <c r="D6" s="100">
        <v>-1.4047497298686099E-2</v>
      </c>
      <c r="E6" s="38">
        <v>-1</v>
      </c>
      <c r="F6" s="100">
        <v>-1.3386880856760374E-3</v>
      </c>
      <c r="G6" s="39">
        <v>-1.9201339625167575</v>
      </c>
    </row>
    <row r="7" spans="1:7" s="30" customFormat="1" ht="15.75" thickBot="1">
      <c r="A7" s="113"/>
      <c r="B7" s="92" t="s">
        <v>60</v>
      </c>
      <c r="C7" s="114">
        <v>-84.485389999999896</v>
      </c>
      <c r="D7" s="97">
        <v>-2.5670250066560606E-2</v>
      </c>
      <c r="E7" s="94">
        <v>-1</v>
      </c>
      <c r="F7" s="97">
        <v>-2.3657440264963331E-4</v>
      </c>
      <c r="G7" s="95">
        <v>-1.9201339625167575</v>
      </c>
    </row>
    <row r="8" spans="1:7" s="30" customFormat="1">
      <c r="D8" s="40"/>
    </row>
    <row r="9" spans="1:7" s="30" customFormat="1">
      <c r="A9" s="28"/>
      <c r="D9" s="40"/>
    </row>
    <row r="10" spans="1:7" s="30" customFormat="1">
      <c r="A10" s="28"/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74</v>
      </c>
      <c r="C34" s="34" t="s">
        <v>130</v>
      </c>
      <c r="D34" s="34" t="s">
        <v>131</v>
      </c>
      <c r="E34" s="35" t="s">
        <v>132</v>
      </c>
    </row>
    <row r="35" spans="1:5">
      <c r="A35" s="22">
        <v>1</v>
      </c>
      <c r="B35" s="36" t="str">
        <f t="shared" ref="B35:B37" si="0">B4</f>
        <v>Оptimum</v>
      </c>
      <c r="C35" s="118">
        <f t="shared" ref="B35:D36" si="1">C4</f>
        <v>-1.9452700000000187</v>
      </c>
      <c r="D35" s="100">
        <f t="shared" si="1"/>
        <v>-5.9151758666104032E-3</v>
      </c>
      <c r="E35" s="119">
        <f>G4</f>
        <v>0</v>
      </c>
    </row>
    <row r="36" spans="1:5">
      <c r="A36" s="22">
        <v>2</v>
      </c>
      <c r="B36" s="36" t="str">
        <f t="shared" si="0"/>
        <v>ТАSК Ukrainskyi Kapital</v>
      </c>
      <c r="C36" s="118">
        <f t="shared" si="1"/>
        <v>-61.848209999999959</v>
      </c>
      <c r="D36" s="100">
        <f t="shared" si="1"/>
        <v>-4.1527762294417979E-2</v>
      </c>
      <c r="E36" s="119">
        <f>G5</f>
        <v>0</v>
      </c>
    </row>
    <row r="37" spans="1:5">
      <c r="A37" s="22">
        <v>3</v>
      </c>
      <c r="B37" s="36" t="str">
        <f t="shared" si="0"/>
        <v>Zbalansovanyi Fond "Parytet"</v>
      </c>
      <c r="C37" s="118">
        <f>C6</f>
        <v>-20.691909999999915</v>
      </c>
      <c r="D37" s="100">
        <f>D6</f>
        <v>-1.4047497298686099E-2</v>
      </c>
      <c r="E37" s="119">
        <f>G6</f>
        <v>-1.9201339625167575</v>
      </c>
    </row>
    <row r="38" spans="1:5">
      <c r="B38" s="36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45" sqref="R45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74</v>
      </c>
      <c r="B1" s="65" t="s">
        <v>104</v>
      </c>
      <c r="C1" s="10"/>
      <c r="D1" s="10"/>
    </row>
    <row r="2" spans="1:4" ht="14.25">
      <c r="A2" s="26" t="s">
        <v>116</v>
      </c>
      <c r="B2" s="100">
        <v>-4.1527762294361281E-2</v>
      </c>
      <c r="C2" s="10"/>
      <c r="D2" s="10"/>
    </row>
    <row r="3" spans="1:4" ht="14.25">
      <c r="A3" s="26" t="s">
        <v>115</v>
      </c>
      <c r="B3" s="132">
        <v>-1.272584515024644E-2</v>
      </c>
      <c r="C3" s="10"/>
      <c r="D3" s="10"/>
    </row>
    <row r="4" spans="1:4" ht="14.25">
      <c r="A4" s="76" t="s">
        <v>133</v>
      </c>
      <c r="B4" s="100">
        <v>-5.9151758666106113E-3</v>
      </c>
      <c r="C4" s="10"/>
      <c r="D4" s="10"/>
    </row>
    <row r="5" spans="1:4" ht="14.25">
      <c r="A5" s="26" t="s">
        <v>107</v>
      </c>
      <c r="B5" s="133">
        <v>-2.0056261103739443E-2</v>
      </c>
      <c r="C5" s="10"/>
      <c r="D5" s="10"/>
    </row>
    <row r="6" spans="1:4" ht="14.25">
      <c r="A6" s="139" t="s">
        <v>15</v>
      </c>
      <c r="B6" s="133">
        <v>-6.4260761442359038E-2</v>
      </c>
      <c r="C6" s="10"/>
      <c r="D6" s="10"/>
    </row>
    <row r="7" spans="1:4" ht="14.25">
      <c r="A7" s="139" t="s">
        <v>14</v>
      </c>
      <c r="B7" s="133">
        <v>2.5535876576596506E-2</v>
      </c>
      <c r="C7" s="10"/>
      <c r="D7" s="10"/>
    </row>
    <row r="8" spans="1:4" ht="14.25">
      <c r="A8" s="139" t="s">
        <v>108</v>
      </c>
      <c r="B8" s="133">
        <v>6.6028655299859018E-3</v>
      </c>
      <c r="C8" s="10"/>
      <c r="D8" s="10"/>
    </row>
    <row r="9" spans="1:4" ht="14.25">
      <c r="A9" s="139" t="s">
        <v>109</v>
      </c>
      <c r="B9" s="133">
        <v>5.0063192109022214E-3</v>
      </c>
      <c r="C9" s="10"/>
      <c r="D9" s="10"/>
    </row>
    <row r="10" spans="1:4" ht="14.25">
      <c r="A10" s="139" t="s">
        <v>110</v>
      </c>
      <c r="B10" s="133">
        <v>1.0356164383561645E-2</v>
      </c>
      <c r="C10" s="10"/>
      <c r="D10" s="10"/>
    </row>
    <row r="11" spans="1:4" ht="15" thickBot="1">
      <c r="A11" s="197" t="s">
        <v>111</v>
      </c>
      <c r="B11" s="134">
        <v>-2.8283380785029455E-2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5"/>
  <sheetViews>
    <sheetView zoomScale="85" workbookViewId="0">
      <selection activeCell="J40" sqref="J40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>
      <c r="A1" s="159" t="s">
        <v>134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 ht="60.75" thickBot="1">
      <c r="A2" s="25" t="s">
        <v>37</v>
      </c>
      <c r="B2" s="199" t="s">
        <v>74</v>
      </c>
      <c r="C2" s="15" t="s">
        <v>113</v>
      </c>
      <c r="D2" s="43" t="s">
        <v>114</v>
      </c>
      <c r="E2" s="43" t="s">
        <v>39</v>
      </c>
      <c r="F2" s="43" t="s">
        <v>135</v>
      </c>
      <c r="G2" s="43" t="s">
        <v>136</v>
      </c>
      <c r="H2" s="43" t="s">
        <v>137</v>
      </c>
      <c r="I2" s="17" t="s">
        <v>43</v>
      </c>
      <c r="J2" s="18" t="s">
        <v>44</v>
      </c>
    </row>
    <row r="3" spans="1:11" ht="36.75" customHeight="1">
      <c r="A3" s="21">
        <v>1</v>
      </c>
      <c r="B3" s="178" t="s">
        <v>138</v>
      </c>
      <c r="C3" s="200" t="s">
        <v>118</v>
      </c>
      <c r="D3" s="201" t="s">
        <v>139</v>
      </c>
      <c r="E3" s="84">
        <v>11001771.1</v>
      </c>
      <c r="F3" s="85">
        <v>187358</v>
      </c>
      <c r="G3" s="84">
        <v>58.720583588637794</v>
      </c>
      <c r="H3" s="50">
        <v>100</v>
      </c>
      <c r="I3" s="83" t="s">
        <v>63</v>
      </c>
      <c r="J3" s="86" t="s">
        <v>7</v>
      </c>
      <c r="K3" s="46"/>
    </row>
    <row r="4" spans="1:11" ht="28.5">
      <c r="A4" s="21">
        <v>2</v>
      </c>
      <c r="B4" s="178" t="s">
        <v>140</v>
      </c>
      <c r="C4" s="200" t="s">
        <v>118</v>
      </c>
      <c r="D4" s="201" t="s">
        <v>139</v>
      </c>
      <c r="E4" s="84">
        <v>1011518.7401000001</v>
      </c>
      <c r="F4" s="85">
        <v>648</v>
      </c>
      <c r="G4" s="84">
        <v>1560.9857100308643</v>
      </c>
      <c r="H4" s="50">
        <v>5000</v>
      </c>
      <c r="I4" s="178" t="s">
        <v>121</v>
      </c>
      <c r="J4" s="86" t="s">
        <v>0</v>
      </c>
      <c r="K4" s="47"/>
    </row>
    <row r="5" spans="1:11" ht="15.75" thickBot="1">
      <c r="A5" s="160" t="s">
        <v>60</v>
      </c>
      <c r="B5" s="161"/>
      <c r="C5" s="111" t="s">
        <v>4</v>
      </c>
      <c r="D5" s="111" t="s">
        <v>4</v>
      </c>
      <c r="E5" s="98">
        <f>SUM(E3:E4)</f>
        <v>12013289.8401</v>
      </c>
      <c r="F5" s="99">
        <f>SUM(F3:F4)</f>
        <v>188006</v>
      </c>
      <c r="G5" s="111" t="s">
        <v>4</v>
      </c>
      <c r="H5" s="111" t="s">
        <v>4</v>
      </c>
      <c r="I5" s="111" t="s">
        <v>4</v>
      </c>
      <c r="J5" s="111" t="s">
        <v>4</v>
      </c>
    </row>
  </sheetData>
  <mergeCells count="2">
    <mergeCell ref="A1:J1"/>
    <mergeCell ref="A5:B5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1"/>
  <sheetViews>
    <sheetView zoomScale="85" workbookViewId="0">
      <selection activeCell="L38" sqref="L38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48" customFormat="1" ht="16.5" thickBot="1">
      <c r="A1" s="171" t="s">
        <v>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22" customFormat="1" ht="15.75" customHeight="1" thickBot="1">
      <c r="A2" s="164" t="s">
        <v>37</v>
      </c>
      <c r="B2" s="102"/>
      <c r="C2" s="103"/>
      <c r="D2" s="104"/>
      <c r="E2" s="166" t="s">
        <v>73</v>
      </c>
      <c r="F2" s="166"/>
      <c r="G2" s="166"/>
      <c r="H2" s="166"/>
      <c r="I2" s="166"/>
      <c r="J2" s="166"/>
    </row>
    <row r="3" spans="1:10" s="22" customFormat="1" ht="64.5" thickBot="1">
      <c r="A3" s="165"/>
      <c r="B3" s="182" t="s">
        <v>74</v>
      </c>
      <c r="C3" s="183" t="s">
        <v>75</v>
      </c>
      <c r="D3" s="183" t="s">
        <v>126</v>
      </c>
      <c r="E3" s="17" t="s">
        <v>77</v>
      </c>
      <c r="F3" s="17" t="s">
        <v>78</v>
      </c>
      <c r="G3" s="17" t="s">
        <v>80</v>
      </c>
      <c r="H3" s="17" t="s">
        <v>79</v>
      </c>
      <c r="I3" s="18" t="s">
        <v>81</v>
      </c>
      <c r="J3" s="184" t="s">
        <v>82</v>
      </c>
    </row>
    <row r="4" spans="1:10" s="22" customFormat="1" collapsed="1">
      <c r="A4" s="21">
        <v>1</v>
      </c>
      <c r="B4" s="178" t="s">
        <v>140</v>
      </c>
      <c r="C4" s="105">
        <v>38945</v>
      </c>
      <c r="D4" s="105">
        <v>39016</v>
      </c>
      <c r="E4" s="100">
        <v>-3.125340796572762E-2</v>
      </c>
      <c r="F4" s="100">
        <v>-4.976423551043041E-2</v>
      </c>
      <c r="G4" s="100">
        <v>2.6005350726607368E-2</v>
      </c>
      <c r="H4" s="100">
        <v>4.8726486126783319E-2</v>
      </c>
      <c r="I4" s="100">
        <v>-0.68780285799382312</v>
      </c>
      <c r="J4" s="106">
        <v>-9.4887385314545769E-2</v>
      </c>
    </row>
    <row r="5" spans="1:10" s="22" customFormat="1" collapsed="1">
      <c r="A5" s="21">
        <v>2</v>
      </c>
      <c r="B5" s="26" t="s">
        <v>138</v>
      </c>
      <c r="C5" s="105">
        <v>40555</v>
      </c>
      <c r="D5" s="105">
        <v>40626</v>
      </c>
      <c r="E5" s="100">
        <v>-5.1270880578512701E-2</v>
      </c>
      <c r="F5" s="100">
        <v>-5.4434969127640676E-2</v>
      </c>
      <c r="G5" s="100">
        <v>0.14150219031042499</v>
      </c>
      <c r="H5" s="100" t="s">
        <v>83</v>
      </c>
      <c r="I5" s="100">
        <v>-0.41279416411360936</v>
      </c>
      <c r="J5" s="106">
        <v>-7.0652444708532824E-2</v>
      </c>
    </row>
    <row r="6" spans="1:10" s="22" customFormat="1" ht="15.75" collapsed="1" thickBot="1">
      <c r="A6" s="21"/>
      <c r="B6" s="143" t="s">
        <v>87</v>
      </c>
      <c r="C6" s="144" t="s">
        <v>4</v>
      </c>
      <c r="D6" s="144" t="s">
        <v>4</v>
      </c>
      <c r="E6" s="145">
        <f>AVERAGE(E4:E5)</f>
        <v>-4.126214427212016E-2</v>
      </c>
      <c r="F6" s="145">
        <f>AVERAGE(F4:F5)</f>
        <v>-5.2099602319035543E-2</v>
      </c>
      <c r="G6" s="145">
        <f>AVERAGE(G4:G5)</f>
        <v>8.375377051851618E-2</v>
      </c>
      <c r="H6" s="145">
        <f>AVERAGE(H4:H5)</f>
        <v>4.8726486126783319E-2</v>
      </c>
      <c r="I6" s="145">
        <f>AVERAGE(I4:I5)</f>
        <v>-0.55029851105371619</v>
      </c>
      <c r="J6" s="144" t="s">
        <v>4</v>
      </c>
    </row>
    <row r="7" spans="1:10" s="22" customFormat="1">
      <c r="A7" s="173" t="s">
        <v>88</v>
      </c>
      <c r="B7" s="173"/>
      <c r="C7" s="173"/>
      <c r="D7" s="173"/>
      <c r="E7" s="173"/>
      <c r="F7" s="173"/>
      <c r="G7" s="173"/>
      <c r="H7" s="173"/>
      <c r="I7" s="173"/>
      <c r="J7" s="173"/>
    </row>
    <row r="8" spans="1:10" s="22" customFormat="1" ht="15.75" customHeight="1">
      <c r="C8" s="62"/>
      <c r="D8" s="62"/>
    </row>
    <row r="9" spans="1:10">
      <c r="B9" s="28"/>
      <c r="C9" s="107"/>
      <c r="E9" s="107"/>
      <c r="F9" s="107"/>
      <c r="G9" s="107"/>
      <c r="H9" s="107"/>
    </row>
    <row r="10" spans="1:10">
      <c r="B10" s="28"/>
      <c r="C10" s="107"/>
      <c r="E10" s="107"/>
    </row>
    <row r="11" spans="1:10">
      <c r="E11" s="107"/>
      <c r="F11" s="107"/>
    </row>
  </sheetData>
  <mergeCells count="4">
    <mergeCell ref="A1:J1"/>
    <mergeCell ref="A2:A3"/>
    <mergeCell ref="E2:J2"/>
    <mergeCell ref="A7:J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5"/>
  <sheetViews>
    <sheetView zoomScale="85" workbookViewId="0">
      <selection activeCell="I40" sqref="I40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7" s="28" customFormat="1" ht="16.5" thickBot="1">
      <c r="A1" s="168" t="s">
        <v>141</v>
      </c>
      <c r="B1" s="168"/>
      <c r="C1" s="168"/>
      <c r="D1" s="168"/>
      <c r="E1" s="168"/>
      <c r="F1" s="168"/>
      <c r="G1" s="168"/>
    </row>
    <row r="2" spans="1:7" s="28" customFormat="1" ht="15.75" customHeight="1" thickBot="1">
      <c r="A2" s="174" t="s">
        <v>37</v>
      </c>
      <c r="B2" s="90"/>
      <c r="C2" s="169" t="s">
        <v>91</v>
      </c>
      <c r="D2" s="170"/>
      <c r="E2" s="203" t="s">
        <v>142</v>
      </c>
      <c r="F2" s="203"/>
      <c r="G2" s="91"/>
    </row>
    <row r="3" spans="1:7" s="28" customFormat="1" ht="45.75" thickBot="1">
      <c r="A3" s="165"/>
      <c r="B3" s="204" t="s">
        <v>74</v>
      </c>
      <c r="C3" s="34" t="s">
        <v>93</v>
      </c>
      <c r="D3" s="34" t="s">
        <v>94</v>
      </c>
      <c r="E3" s="34" t="s">
        <v>95</v>
      </c>
      <c r="F3" s="34" t="s">
        <v>94</v>
      </c>
      <c r="G3" s="18" t="s">
        <v>143</v>
      </c>
    </row>
    <row r="4" spans="1:7" s="28" customFormat="1">
      <c r="A4" s="21">
        <v>1</v>
      </c>
      <c r="B4" s="178" t="s">
        <v>140</v>
      </c>
      <c r="C4" s="37">
        <v>-32.633309999999938</v>
      </c>
      <c r="D4" s="100">
        <v>-3.1253407965702501E-2</v>
      </c>
      <c r="E4" s="38">
        <v>0</v>
      </c>
      <c r="F4" s="100">
        <v>0</v>
      </c>
      <c r="G4" s="39">
        <v>0</v>
      </c>
    </row>
    <row r="5" spans="1:7" s="28" customFormat="1">
      <c r="A5" s="21">
        <v>2</v>
      </c>
      <c r="B5" s="36" t="s">
        <v>138</v>
      </c>
      <c r="C5" s="37">
        <v>-923.33440000000041</v>
      </c>
      <c r="D5" s="100">
        <v>-7.7427776215480887E-2</v>
      </c>
      <c r="E5" s="38">
        <v>-5312</v>
      </c>
      <c r="F5" s="100">
        <v>-2.7570457258524941E-2</v>
      </c>
      <c r="G5" s="39">
        <v>-320.37940627020265</v>
      </c>
    </row>
    <row r="6" spans="1:7" s="28" customFormat="1" ht="15.75" thickBot="1">
      <c r="A6" s="115"/>
      <c r="B6" s="92" t="s">
        <v>3</v>
      </c>
      <c r="C6" s="93">
        <v>-955.96771000000035</v>
      </c>
      <c r="D6" s="97">
        <v>-7.3710288064456647E-2</v>
      </c>
      <c r="E6" s="94">
        <v>-5312</v>
      </c>
      <c r="F6" s="97">
        <v>-2.7478041361901115E-2</v>
      </c>
      <c r="G6" s="116">
        <v>-320.37940627020265</v>
      </c>
    </row>
    <row r="7" spans="1:7" s="28" customFormat="1">
      <c r="D7" s="6"/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80"/>
      <c r="C28" s="80"/>
      <c r="D28" s="81"/>
      <c r="E28" s="80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188" t="s">
        <v>74</v>
      </c>
      <c r="C34" s="188" t="s">
        <v>101</v>
      </c>
      <c r="D34" s="188" t="s">
        <v>102</v>
      </c>
      <c r="E34" s="202" t="s">
        <v>103</v>
      </c>
    </row>
    <row r="35" spans="2:6" s="28" customFormat="1">
      <c r="B35" s="36" t="str">
        <f t="shared" ref="B35" si="0">B4</f>
        <v>ТАSК Universal</v>
      </c>
      <c r="C35" s="153">
        <f t="shared" ref="B35:D36" si="1">C4</f>
        <v>-32.633309999999938</v>
      </c>
      <c r="D35" s="154">
        <f t="shared" si="1"/>
        <v>-3.1253407965702501E-2</v>
      </c>
      <c r="E35" s="155">
        <f>G4</f>
        <v>0</v>
      </c>
    </row>
    <row r="36" spans="2:6">
      <c r="B36" s="156" t="str">
        <f t="shared" si="1"/>
        <v>Іndeks Ukrainskoi Birzhi</v>
      </c>
      <c r="C36" s="148">
        <f t="shared" si="1"/>
        <v>-923.33440000000041</v>
      </c>
      <c r="D36" s="157">
        <f t="shared" si="1"/>
        <v>-7.7427776215480887E-2</v>
      </c>
      <c r="E36" s="158">
        <f>G5</f>
        <v>-320.37940627020265</v>
      </c>
      <c r="F36" s="19"/>
    </row>
    <row r="37" spans="2:6">
      <c r="B37" s="28"/>
      <c r="C37" s="28"/>
      <c r="D37" s="6"/>
      <c r="E37" s="19"/>
      <c r="F37" s="19"/>
    </row>
    <row r="38" spans="2:6">
      <c r="B38" s="28"/>
      <c r="C38" s="28"/>
      <c r="D38" s="6"/>
      <c r="F38" s="19"/>
    </row>
    <row r="39" spans="2:6">
      <c r="B39" s="28"/>
      <c r="C39" s="28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</row>
    <row r="44" spans="2:6">
      <c r="B44" s="28"/>
      <c r="C44" s="28"/>
      <c r="D44" s="6"/>
    </row>
    <row r="45" spans="2:6">
      <c r="B45" s="28"/>
      <c r="C45" s="28"/>
      <c r="D45" s="6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R46" sqref="R46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74</v>
      </c>
      <c r="B1" s="65" t="s">
        <v>104</v>
      </c>
      <c r="C1" s="10"/>
      <c r="D1" s="10"/>
    </row>
    <row r="2" spans="1:4" ht="14.25">
      <c r="A2" s="139" t="s">
        <v>138</v>
      </c>
      <c r="B2" s="132">
        <v>-5.1270880578512701E-2</v>
      </c>
      <c r="C2" s="10"/>
      <c r="D2" s="10"/>
    </row>
    <row r="3" spans="1:4" ht="14.25">
      <c r="A3" s="178" t="s">
        <v>140</v>
      </c>
      <c r="B3" s="133">
        <v>-3.125340796572762E-2</v>
      </c>
      <c r="C3" s="10"/>
      <c r="D3" s="10"/>
    </row>
    <row r="4" spans="1:4" ht="14.25">
      <c r="A4" s="196" t="s">
        <v>107</v>
      </c>
      <c r="B4" s="133">
        <v>-4.1262144272120202E-2</v>
      </c>
      <c r="C4" s="10"/>
      <c r="D4" s="10"/>
    </row>
    <row r="5" spans="1:4" ht="14.25">
      <c r="A5" s="139" t="s">
        <v>15</v>
      </c>
      <c r="B5" s="133">
        <v>-6.4260761442359038E-2</v>
      </c>
      <c r="C5" s="10"/>
      <c r="D5" s="10"/>
    </row>
    <row r="6" spans="1:4" ht="14.25">
      <c r="A6" s="139" t="s">
        <v>14</v>
      </c>
      <c r="B6" s="133">
        <v>2.5535876576596506E-2</v>
      </c>
      <c r="C6" s="10"/>
      <c r="D6" s="10"/>
    </row>
    <row r="7" spans="1:4" ht="14.25">
      <c r="A7" s="139" t="s">
        <v>108</v>
      </c>
      <c r="B7" s="133">
        <v>6.6028655299859018E-3</v>
      </c>
      <c r="C7" s="10"/>
      <c r="D7" s="10"/>
    </row>
    <row r="8" spans="1:4" ht="14.25">
      <c r="A8" s="139" t="s">
        <v>109</v>
      </c>
      <c r="B8" s="133">
        <v>5.0063192109022214E-3</v>
      </c>
      <c r="C8" s="10"/>
      <c r="D8" s="10"/>
    </row>
    <row r="9" spans="1:4" ht="14.25">
      <c r="A9" s="139" t="s">
        <v>110</v>
      </c>
      <c r="B9" s="133">
        <v>1.0356164383561645E-2</v>
      </c>
      <c r="C9" s="10"/>
      <c r="D9" s="10"/>
    </row>
    <row r="10" spans="1:4" ht="15" thickBot="1">
      <c r="A10" s="197" t="s">
        <v>111</v>
      </c>
      <c r="B10" s="134">
        <v>-2.8283380785029455E-2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2018-07-31T08:05:19Z</dcterms:modified>
</cp:coreProperties>
</file>